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GRAMS\Providence Housing Trust\ARPA NOFA 2023\Prior Docs\"/>
    </mc:Choice>
  </mc:AlternateContent>
  <xr:revisionPtr revIDLastSave="0" documentId="13_ncr:1_{52275948-287E-4A41-874D-BEDFA6A1DF05}" xr6:coauthVersionLast="36" xr6:coauthVersionMax="36" xr10:uidLastSave="{00000000-0000-0000-0000-000000000000}"/>
  <bookViews>
    <workbookView xWindow="0" yWindow="0" windowWidth="28800" windowHeight="14025" activeTab="1" xr2:uid="{00000000-000D-0000-FFFF-FFFF00000000}"/>
  </bookViews>
  <sheets>
    <sheet name="Instructions" sheetId="5" r:id="rId1"/>
    <sheet name="Sources &amp; Uses" sheetId="1" r:id="rId2"/>
    <sheet name="Operating" sheetId="3" r:id="rId3"/>
    <sheet name="Disposition" sheetId="6" r:id="rId4"/>
    <sheet name="HB Assistance" sheetId="7" r:id="rId5"/>
    <sheet name="Analysis" sheetId="4" r:id="rId6"/>
  </sheets>
  <definedNames>
    <definedName name="_xlnm.Print_Area" localSheetId="5">Analysis!$A$1:$D$49</definedName>
    <definedName name="_xlnm.Print_Area" localSheetId="3">Disposition!$A$1:$E$46</definedName>
    <definedName name="_xlnm.Print_Area" localSheetId="4">'HB Assistance'!$A$1:$E$53</definedName>
    <definedName name="_xlnm.Print_Area" localSheetId="2">Operating!$A$2:$T$67</definedName>
    <definedName name="_xlnm.Print_Area" localSheetId="1">'Sources &amp; Uses'!$A$1:$K$71</definedName>
  </definedNames>
  <calcPr calcId="191029"/>
</workbook>
</file>

<file path=xl/calcChain.xml><?xml version="1.0" encoding="utf-8"?>
<calcChain xmlns="http://schemas.openxmlformats.org/spreadsheetml/2006/main">
  <c r="B33" i="7" l="1"/>
  <c r="D36" i="7" s="1"/>
  <c r="D47" i="7" s="1"/>
  <c r="E6" i="7"/>
  <c r="E10" i="7" s="1"/>
  <c r="B14" i="7" s="1"/>
  <c r="B18" i="7" s="1"/>
  <c r="B45" i="6"/>
  <c r="E6" i="6"/>
  <c r="E10" i="6" s="1"/>
  <c r="B20" i="6" s="1"/>
  <c r="B24" i="6" s="1"/>
  <c r="B26" i="6" s="1"/>
  <c r="B49" i="4"/>
  <c r="B49" i="7"/>
  <c r="D49" i="7"/>
  <c r="B34" i="6"/>
  <c r="B38" i="6" s="1"/>
  <c r="G15" i="3"/>
  <c r="G16" i="3"/>
  <c r="F63" i="3" s="1"/>
  <c r="G63" i="3" s="1"/>
  <c r="H63" i="3" s="1"/>
  <c r="I63" i="3" s="1"/>
  <c r="J63" i="3" s="1"/>
  <c r="K63" i="3" s="1"/>
  <c r="L63" i="3" s="1"/>
  <c r="M63" i="3" s="1"/>
  <c r="N63" i="3" s="1"/>
  <c r="O63" i="3" s="1"/>
  <c r="P63" i="3" s="1"/>
  <c r="Q63" i="3" s="1"/>
  <c r="R63" i="3" s="1"/>
  <c r="S63" i="3" s="1"/>
  <c r="T63" i="3" s="1"/>
  <c r="U63" i="3" s="1"/>
  <c r="V63" i="3" s="1"/>
  <c r="W63" i="3" s="1"/>
  <c r="X63" i="3" s="1"/>
  <c r="Y63" i="3" s="1"/>
  <c r="Z63" i="3" s="1"/>
  <c r="AA63" i="3" s="1"/>
  <c r="AB63" i="3" s="1"/>
  <c r="AC63" i="3" s="1"/>
  <c r="AD63" i="3" s="1"/>
  <c r="AE63" i="3" s="1"/>
  <c r="AF63" i="3" s="1"/>
  <c r="AG63" i="3" s="1"/>
  <c r="AH63" i="3" s="1"/>
  <c r="AI63" i="3" s="1"/>
  <c r="B43" i="4"/>
  <c r="B45" i="7"/>
  <c r="A3" i="7"/>
  <c r="A24" i="7" s="1"/>
  <c r="A3" i="6"/>
  <c r="B32" i="4"/>
  <c r="A2" i="4"/>
  <c r="G37" i="3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AE37" i="3" s="1"/>
  <c r="AF37" i="3" s="1"/>
  <c r="AG37" i="3" s="1"/>
  <c r="AH37" i="3" s="1"/>
  <c r="AI37" i="3" s="1"/>
  <c r="G36" i="3"/>
  <c r="H36" i="3" s="1"/>
  <c r="I36" i="3" s="1"/>
  <c r="J36" i="3" s="1"/>
  <c r="K36" i="3" s="1"/>
  <c r="L36" i="3" s="1"/>
  <c r="M36" i="3" s="1"/>
  <c r="N36" i="3" s="1"/>
  <c r="O36" i="3"/>
  <c r="P36" i="3" s="1"/>
  <c r="Q36" i="3"/>
  <c r="R36" i="3" s="1"/>
  <c r="S36" i="3" s="1"/>
  <c r="T36" i="3" s="1"/>
  <c r="U36" i="3" s="1"/>
  <c r="V36" i="3" s="1"/>
  <c r="W36" i="3" s="1"/>
  <c r="X36" i="3" s="1"/>
  <c r="Y36" i="3" s="1"/>
  <c r="Z36" i="3" s="1"/>
  <c r="AA36" i="3" s="1"/>
  <c r="AB36" i="3" s="1"/>
  <c r="AC36" i="3" s="1"/>
  <c r="AD36" i="3" s="1"/>
  <c r="AE36" i="3" s="1"/>
  <c r="AF36" i="3" s="1"/>
  <c r="AG36" i="3" s="1"/>
  <c r="AH36" i="3" s="1"/>
  <c r="AI36" i="3" s="1"/>
  <c r="F15" i="3"/>
  <c r="F16" i="3" s="1"/>
  <c r="F62" i="3" s="1"/>
  <c r="F40" i="3"/>
  <c r="N19" i="3"/>
  <c r="M19" i="3"/>
  <c r="L19" i="3"/>
  <c r="O19" i="3" s="1"/>
  <c r="F25" i="3" s="1"/>
  <c r="K19" i="3"/>
  <c r="J19" i="3"/>
  <c r="I16" i="3"/>
  <c r="I15" i="3"/>
  <c r="I14" i="3"/>
  <c r="I13" i="3"/>
  <c r="N9" i="3"/>
  <c r="N20" i="3"/>
  <c r="M9" i="3"/>
  <c r="M20" i="3"/>
  <c r="L9" i="3"/>
  <c r="L20" i="3"/>
  <c r="K9" i="3"/>
  <c r="K20" i="3"/>
  <c r="J9" i="3"/>
  <c r="J20" i="3"/>
  <c r="O8" i="3"/>
  <c r="O7" i="3"/>
  <c r="O6" i="3"/>
  <c r="O5" i="3"/>
  <c r="O9" i="3" s="1"/>
  <c r="F58" i="3" s="1"/>
  <c r="F56" i="3"/>
  <c r="G56" i="3"/>
  <c r="G55" i="3"/>
  <c r="H55" i="3"/>
  <c r="I55" i="3" s="1"/>
  <c r="J55" i="3" s="1"/>
  <c r="K55" i="3" s="1"/>
  <c r="L55" i="3" s="1"/>
  <c r="M55" i="3" s="1"/>
  <c r="N55" i="3" s="1"/>
  <c r="O55" i="3" s="1"/>
  <c r="P55" i="3" s="1"/>
  <c r="Q55" i="3" s="1"/>
  <c r="R55" i="3" s="1"/>
  <c r="S55" i="3" s="1"/>
  <c r="T55" i="3" s="1"/>
  <c r="U55" i="3" s="1"/>
  <c r="V55" i="3" s="1"/>
  <c r="W55" i="3" s="1"/>
  <c r="X55" i="3" s="1"/>
  <c r="Y55" i="3" s="1"/>
  <c r="Z55" i="3" s="1"/>
  <c r="AA55" i="3" s="1"/>
  <c r="AB55" i="3" s="1"/>
  <c r="AC55" i="3" s="1"/>
  <c r="AD55" i="3" s="1"/>
  <c r="AE55" i="3" s="1"/>
  <c r="AF55" i="3" s="1"/>
  <c r="AG55" i="3" s="1"/>
  <c r="AH55" i="3" s="1"/>
  <c r="AI55" i="3" s="1"/>
  <c r="G54" i="3"/>
  <c r="H54" i="3" s="1"/>
  <c r="I54" i="3" s="1"/>
  <c r="J54" i="3" s="1"/>
  <c r="K54" i="3" s="1"/>
  <c r="L54" i="3" s="1"/>
  <c r="M54" i="3" s="1"/>
  <c r="N54" i="3" s="1"/>
  <c r="O54" i="3" s="1"/>
  <c r="P54" i="3" s="1"/>
  <c r="Q54" i="3" s="1"/>
  <c r="R54" i="3" s="1"/>
  <c r="S54" i="3" s="1"/>
  <c r="T54" i="3" s="1"/>
  <c r="U54" i="3" s="1"/>
  <c r="V54" i="3" s="1"/>
  <c r="W54" i="3" s="1"/>
  <c r="X54" i="3" s="1"/>
  <c r="Y54" i="3" s="1"/>
  <c r="Z54" i="3" s="1"/>
  <c r="AA54" i="3" s="1"/>
  <c r="AB54" i="3" s="1"/>
  <c r="AC54" i="3" s="1"/>
  <c r="AD54" i="3" s="1"/>
  <c r="AE54" i="3" s="1"/>
  <c r="AF54" i="3" s="1"/>
  <c r="AG54" i="3" s="1"/>
  <c r="AH54" i="3" s="1"/>
  <c r="AI54" i="3" s="1"/>
  <c r="F53" i="3"/>
  <c r="G53" i="3"/>
  <c r="H53" i="3" s="1"/>
  <c r="I53" i="3" s="1"/>
  <c r="J53" i="3" s="1"/>
  <c r="K53" i="3" s="1"/>
  <c r="L53" i="3"/>
  <c r="M53" i="3" s="1"/>
  <c r="N53" i="3" s="1"/>
  <c r="O53" i="3" s="1"/>
  <c r="P53" i="3" s="1"/>
  <c r="Q53" i="3" s="1"/>
  <c r="R53" i="3" s="1"/>
  <c r="S53" i="3" s="1"/>
  <c r="T53" i="3" s="1"/>
  <c r="U53" i="3" s="1"/>
  <c r="V53" i="3" s="1"/>
  <c r="W53" i="3" s="1"/>
  <c r="X53" i="3" s="1"/>
  <c r="Y53" i="3" s="1"/>
  <c r="Z53" i="3" s="1"/>
  <c r="AA53" i="3" s="1"/>
  <c r="AB53" i="3" s="1"/>
  <c r="AC53" i="3" s="1"/>
  <c r="AD53" i="3" s="1"/>
  <c r="AE53" i="3" s="1"/>
  <c r="AF53" i="3" s="1"/>
  <c r="AG53" i="3" s="1"/>
  <c r="AH53" i="3" s="1"/>
  <c r="AI53" i="3" s="1"/>
  <c r="G52" i="3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W52" i="3" s="1"/>
  <c r="X52" i="3" s="1"/>
  <c r="Y52" i="3" s="1"/>
  <c r="Z52" i="3" s="1"/>
  <c r="AA52" i="3" s="1"/>
  <c r="AB52" i="3" s="1"/>
  <c r="AC52" i="3" s="1"/>
  <c r="AD52" i="3" s="1"/>
  <c r="AE52" i="3" s="1"/>
  <c r="AF52" i="3" s="1"/>
  <c r="AG52" i="3" s="1"/>
  <c r="AH52" i="3" s="1"/>
  <c r="AI52" i="3" s="1"/>
  <c r="G51" i="3"/>
  <c r="H51" i="3" s="1"/>
  <c r="I51" i="3" s="1"/>
  <c r="J51" i="3" s="1"/>
  <c r="K51" i="3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G50" i="3"/>
  <c r="H50" i="3" s="1"/>
  <c r="I50" i="3" s="1"/>
  <c r="J50" i="3" s="1"/>
  <c r="K50" i="3" s="1"/>
  <c r="L50" i="3" s="1"/>
  <c r="M50" i="3" s="1"/>
  <c r="N50" i="3" s="1"/>
  <c r="O50" i="3" s="1"/>
  <c r="P50" i="3" s="1"/>
  <c r="Q50" i="3" s="1"/>
  <c r="R50" i="3" s="1"/>
  <c r="S50" i="3" s="1"/>
  <c r="T50" i="3" s="1"/>
  <c r="U50" i="3" s="1"/>
  <c r="V50" i="3" s="1"/>
  <c r="W50" i="3" s="1"/>
  <c r="X50" i="3" s="1"/>
  <c r="Y50" i="3" s="1"/>
  <c r="Z50" i="3" s="1"/>
  <c r="AA50" i="3" s="1"/>
  <c r="AB50" i="3" s="1"/>
  <c r="AC50" i="3" s="1"/>
  <c r="AD50" i="3" s="1"/>
  <c r="AE50" i="3" s="1"/>
  <c r="AF50" i="3" s="1"/>
  <c r="AG50" i="3" s="1"/>
  <c r="AH50" i="3" s="1"/>
  <c r="AI50" i="3" s="1"/>
  <c r="F49" i="3"/>
  <c r="G48" i="3"/>
  <c r="H48" i="3" s="1"/>
  <c r="I48" i="3" s="1"/>
  <c r="J48" i="3" s="1"/>
  <c r="K48" i="3" s="1"/>
  <c r="L48" i="3" s="1"/>
  <c r="M48" i="3" s="1"/>
  <c r="N48" i="3" s="1"/>
  <c r="O48" i="3" s="1"/>
  <c r="P48" i="3" s="1"/>
  <c r="Q48" i="3" s="1"/>
  <c r="R48" i="3" s="1"/>
  <c r="S48" i="3" s="1"/>
  <c r="T48" i="3" s="1"/>
  <c r="U48" i="3" s="1"/>
  <c r="V48" i="3" s="1"/>
  <c r="W48" i="3" s="1"/>
  <c r="X48" i="3" s="1"/>
  <c r="Y48" i="3" s="1"/>
  <c r="Z48" i="3" s="1"/>
  <c r="AA48" i="3" s="1"/>
  <c r="AB48" i="3" s="1"/>
  <c r="AC48" i="3" s="1"/>
  <c r="AD48" i="3" s="1"/>
  <c r="AE48" i="3" s="1"/>
  <c r="AF48" i="3" s="1"/>
  <c r="AG48" i="3" s="1"/>
  <c r="AH48" i="3" s="1"/>
  <c r="AI48" i="3" s="1"/>
  <c r="G47" i="3"/>
  <c r="H47" i="3" s="1"/>
  <c r="I47" i="3"/>
  <c r="J47" i="3" s="1"/>
  <c r="K47" i="3" s="1"/>
  <c r="L47" i="3" s="1"/>
  <c r="M47" i="3" s="1"/>
  <c r="N47" i="3" s="1"/>
  <c r="O47" i="3" s="1"/>
  <c r="P47" i="3" s="1"/>
  <c r="Q47" i="3" s="1"/>
  <c r="R47" i="3" s="1"/>
  <c r="S47" i="3" s="1"/>
  <c r="T47" i="3" s="1"/>
  <c r="U47" i="3" s="1"/>
  <c r="V47" i="3" s="1"/>
  <c r="W47" i="3" s="1"/>
  <c r="X47" i="3" s="1"/>
  <c r="Y47" i="3" s="1"/>
  <c r="Z47" i="3" s="1"/>
  <c r="AA47" i="3" s="1"/>
  <c r="AB47" i="3" s="1"/>
  <c r="AC47" i="3" s="1"/>
  <c r="AD47" i="3" s="1"/>
  <c r="AE47" i="3" s="1"/>
  <c r="AF47" i="3" s="1"/>
  <c r="AG47" i="3" s="1"/>
  <c r="AH47" i="3" s="1"/>
  <c r="AI47" i="3" s="1"/>
  <c r="G46" i="3"/>
  <c r="H46" i="3"/>
  <c r="I46" i="3" s="1"/>
  <c r="J46" i="3" s="1"/>
  <c r="K46" i="3" s="1"/>
  <c r="L46" i="3" s="1"/>
  <c r="M46" i="3" s="1"/>
  <c r="N46" i="3" s="1"/>
  <c r="O46" i="3" s="1"/>
  <c r="P46" i="3" s="1"/>
  <c r="Q46" i="3" s="1"/>
  <c r="R46" i="3" s="1"/>
  <c r="S46" i="3" s="1"/>
  <c r="T46" i="3" s="1"/>
  <c r="U46" i="3" s="1"/>
  <c r="V46" i="3" s="1"/>
  <c r="W46" i="3" s="1"/>
  <c r="X46" i="3" s="1"/>
  <c r="Y46" i="3" s="1"/>
  <c r="Z46" i="3" s="1"/>
  <c r="AA46" i="3" s="1"/>
  <c r="G45" i="3"/>
  <c r="G44" i="3"/>
  <c r="H44" i="3" s="1"/>
  <c r="I44" i="3" s="1"/>
  <c r="J44" i="3" s="1"/>
  <c r="K44" i="3" s="1"/>
  <c r="L44" i="3" s="1"/>
  <c r="M44" i="3" s="1"/>
  <c r="N44" i="3" s="1"/>
  <c r="O44" i="3" s="1"/>
  <c r="P44" i="3" s="1"/>
  <c r="Q44" i="3" s="1"/>
  <c r="R44" i="3" s="1"/>
  <c r="S44" i="3" s="1"/>
  <c r="T44" i="3" s="1"/>
  <c r="U44" i="3" s="1"/>
  <c r="V44" i="3" s="1"/>
  <c r="W44" i="3" s="1"/>
  <c r="X44" i="3" s="1"/>
  <c r="Y44" i="3" s="1"/>
  <c r="Z44" i="3" s="1"/>
  <c r="AA44" i="3" s="1"/>
  <c r="AB44" i="3" s="1"/>
  <c r="AC44" i="3" s="1"/>
  <c r="AD44" i="3" s="1"/>
  <c r="AE44" i="3" s="1"/>
  <c r="AF44" i="3" s="1"/>
  <c r="AG44" i="3" s="1"/>
  <c r="AH44" i="3" s="1"/>
  <c r="AI44" i="3" s="1"/>
  <c r="G43" i="3"/>
  <c r="H43" i="3" s="1"/>
  <c r="I43" i="3" s="1"/>
  <c r="J43" i="3" s="1"/>
  <c r="K43" i="3" s="1"/>
  <c r="L43" i="3" s="1"/>
  <c r="M43" i="3" s="1"/>
  <c r="N43" i="3" s="1"/>
  <c r="O43" i="3" s="1"/>
  <c r="P43" i="3" s="1"/>
  <c r="Q43" i="3" s="1"/>
  <c r="R43" i="3" s="1"/>
  <c r="S43" i="3" s="1"/>
  <c r="T43" i="3" s="1"/>
  <c r="U43" i="3" s="1"/>
  <c r="V43" i="3" s="1"/>
  <c r="W43" i="3" s="1"/>
  <c r="X43" i="3" s="1"/>
  <c r="Y43" i="3" s="1"/>
  <c r="Z43" i="3" s="1"/>
  <c r="AA43" i="3" s="1"/>
  <c r="AB43" i="3" s="1"/>
  <c r="AC43" i="3" s="1"/>
  <c r="AD43" i="3" s="1"/>
  <c r="AE43" i="3" s="1"/>
  <c r="AF43" i="3" s="1"/>
  <c r="AG43" i="3" s="1"/>
  <c r="AH43" i="3" s="1"/>
  <c r="AI43" i="3" s="1"/>
  <c r="G42" i="3"/>
  <c r="H42" i="3" s="1"/>
  <c r="I42" i="3" s="1"/>
  <c r="G41" i="3"/>
  <c r="H41" i="3"/>
  <c r="I41" i="3" s="1"/>
  <c r="J41" i="3" s="1"/>
  <c r="G39" i="3"/>
  <c r="H39" i="3" s="1"/>
  <c r="I39" i="3" s="1"/>
  <c r="J39" i="3" s="1"/>
  <c r="K39" i="3" s="1"/>
  <c r="L39" i="3" s="1"/>
  <c r="M39" i="3" s="1"/>
  <c r="N39" i="3" s="1"/>
  <c r="O39" i="3" s="1"/>
  <c r="P39" i="3" s="1"/>
  <c r="Q39" i="3" s="1"/>
  <c r="R39" i="3" s="1"/>
  <c r="S39" i="3" s="1"/>
  <c r="T39" i="3" s="1"/>
  <c r="U39" i="3" s="1"/>
  <c r="V39" i="3" s="1"/>
  <c r="W39" i="3" s="1"/>
  <c r="X39" i="3" s="1"/>
  <c r="Y39" i="3" s="1"/>
  <c r="Z39" i="3" s="1"/>
  <c r="AA39" i="3" s="1"/>
  <c r="AB39" i="3" s="1"/>
  <c r="AC39" i="3" s="1"/>
  <c r="AD39" i="3" s="1"/>
  <c r="AE39" i="3" s="1"/>
  <c r="AF39" i="3" s="1"/>
  <c r="AG39" i="3" s="1"/>
  <c r="AH39" i="3" s="1"/>
  <c r="AI39" i="3" s="1"/>
  <c r="G38" i="3"/>
  <c r="H38" i="3"/>
  <c r="I38" i="3" s="1"/>
  <c r="J38" i="3" s="1"/>
  <c r="K38" i="3" s="1"/>
  <c r="L38" i="3" s="1"/>
  <c r="M38" i="3" s="1"/>
  <c r="N38" i="3" s="1"/>
  <c r="O38" i="3" s="1"/>
  <c r="P38" i="3" s="1"/>
  <c r="Q38" i="3" s="1"/>
  <c r="R38" i="3" s="1"/>
  <c r="S38" i="3" s="1"/>
  <c r="T38" i="3" s="1"/>
  <c r="U38" i="3" s="1"/>
  <c r="V38" i="3" s="1"/>
  <c r="W38" i="3" s="1"/>
  <c r="X38" i="3" s="1"/>
  <c r="Y38" i="3" s="1"/>
  <c r="Z38" i="3" s="1"/>
  <c r="AA38" i="3" s="1"/>
  <c r="AB38" i="3" s="1"/>
  <c r="AC38" i="3" s="1"/>
  <c r="AD38" i="3" s="1"/>
  <c r="AE38" i="3" s="1"/>
  <c r="AF38" i="3" s="1"/>
  <c r="AG38" i="3" s="1"/>
  <c r="AH38" i="3" s="1"/>
  <c r="AI38" i="3" s="1"/>
  <c r="G35" i="3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G34" i="3"/>
  <c r="H34" i="3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AF34" i="3" s="1"/>
  <c r="AG34" i="3" s="1"/>
  <c r="AH34" i="3" s="1"/>
  <c r="AI34" i="3" s="1"/>
  <c r="G33" i="3"/>
  <c r="G29" i="3"/>
  <c r="H29" i="3" s="1"/>
  <c r="I29" i="3" s="1"/>
  <c r="J29" i="3" s="1"/>
  <c r="G23" i="3"/>
  <c r="H23" i="3" s="1"/>
  <c r="I23" i="3" s="1"/>
  <c r="J23" i="3" s="1"/>
  <c r="K23" i="3" s="1"/>
  <c r="L23" i="3" s="1"/>
  <c r="M23" i="3" s="1"/>
  <c r="N23" i="3" s="1"/>
  <c r="O23" i="3" s="1"/>
  <c r="P23" i="3" s="1"/>
  <c r="Q23" i="3" s="1"/>
  <c r="R23" i="3" s="1"/>
  <c r="S23" i="3" s="1"/>
  <c r="T23" i="3" s="1"/>
  <c r="U23" i="3" s="1"/>
  <c r="V23" i="3" s="1"/>
  <c r="W23" i="3" s="1"/>
  <c r="X23" i="3" s="1"/>
  <c r="Y23" i="3" s="1"/>
  <c r="Z23" i="3" s="1"/>
  <c r="AA23" i="3" s="1"/>
  <c r="AB23" i="3" s="1"/>
  <c r="AC23" i="3" s="1"/>
  <c r="AD23" i="3" s="1"/>
  <c r="AE23" i="3" s="1"/>
  <c r="AF23" i="3" s="1"/>
  <c r="AG23" i="3" s="1"/>
  <c r="AH23" i="3" s="1"/>
  <c r="AI23" i="3" s="1"/>
  <c r="G22" i="3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AH22" i="3" s="1"/>
  <c r="AI22" i="3" s="1"/>
  <c r="H56" i="3"/>
  <c r="I56" i="3" s="1"/>
  <c r="J56" i="3" s="1"/>
  <c r="K56" i="3" s="1"/>
  <c r="G2" i="1"/>
  <c r="B13" i="4" s="1"/>
  <c r="E55" i="1"/>
  <c r="E57" i="1" s="1"/>
  <c r="F55" i="1"/>
  <c r="F57" i="1" s="1"/>
  <c r="G55" i="1"/>
  <c r="G57" i="1" s="1"/>
  <c r="H55" i="1"/>
  <c r="H57" i="1"/>
  <c r="D55" i="1"/>
  <c r="D57" i="1" s="1"/>
  <c r="I31" i="1"/>
  <c r="I32" i="1"/>
  <c r="I33" i="1"/>
  <c r="I25" i="1"/>
  <c r="I26" i="1"/>
  <c r="I27" i="1"/>
  <c r="I28" i="1"/>
  <c r="I53" i="1"/>
  <c r="I54" i="1"/>
  <c r="I50" i="1"/>
  <c r="I49" i="1"/>
  <c r="I37" i="1"/>
  <c r="I36" i="1"/>
  <c r="I35" i="1"/>
  <c r="E70" i="1"/>
  <c r="E69" i="1"/>
  <c r="E2" i="1"/>
  <c r="B45" i="4" s="1"/>
  <c r="F68" i="1"/>
  <c r="F67" i="1"/>
  <c r="F66" i="1"/>
  <c r="F65" i="1"/>
  <c r="F64" i="1"/>
  <c r="F63" i="1"/>
  <c r="I56" i="1"/>
  <c r="I43" i="1"/>
  <c r="I16" i="1"/>
  <c r="I17" i="1"/>
  <c r="I14" i="1"/>
  <c r="I42" i="1"/>
  <c r="I15" i="1"/>
  <c r="I19" i="1"/>
  <c r="I20" i="1"/>
  <c r="I21" i="1"/>
  <c r="I22" i="1"/>
  <c r="I23" i="1"/>
  <c r="I24" i="1"/>
  <c r="I30" i="1"/>
  <c r="I51" i="1"/>
  <c r="I39" i="1"/>
  <c r="I38" i="1"/>
  <c r="I34" i="1"/>
  <c r="I40" i="1"/>
  <c r="I41" i="1"/>
  <c r="I52" i="1"/>
  <c r="I44" i="1"/>
  <c r="I45" i="1"/>
  <c r="I46" i="1"/>
  <c r="I47" i="1"/>
  <c r="I5" i="1"/>
  <c r="I6" i="1"/>
  <c r="I7" i="1"/>
  <c r="I8" i="1"/>
  <c r="I9" i="1"/>
  <c r="D10" i="1"/>
  <c r="E10" i="1"/>
  <c r="F10" i="1"/>
  <c r="G10" i="1"/>
  <c r="H10" i="1"/>
  <c r="AB46" i="3"/>
  <c r="AC46" i="3" s="1"/>
  <c r="AD46" i="3" s="1"/>
  <c r="AE46" i="3" s="1"/>
  <c r="AF46" i="3" s="1"/>
  <c r="AG46" i="3" s="1"/>
  <c r="AH46" i="3" s="1"/>
  <c r="AI46" i="3" s="1"/>
  <c r="B16" i="6"/>
  <c r="B42" i="6"/>
  <c r="B11" i="4"/>
  <c r="F57" i="3"/>
  <c r="B9" i="4" l="1"/>
  <c r="G25" i="3"/>
  <c r="H25" i="3" s="1"/>
  <c r="I25" i="3" s="1"/>
  <c r="F27" i="3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W27" i="3" s="1"/>
  <c r="X27" i="3" s="1"/>
  <c r="Y27" i="3" s="1"/>
  <c r="Z27" i="3" s="1"/>
  <c r="AA27" i="3" s="1"/>
  <c r="AB27" i="3" s="1"/>
  <c r="AC27" i="3" s="1"/>
  <c r="AD27" i="3" s="1"/>
  <c r="AE27" i="3" s="1"/>
  <c r="AF27" i="3" s="1"/>
  <c r="AG27" i="3" s="1"/>
  <c r="AH27" i="3" s="1"/>
  <c r="AI27" i="3" s="1"/>
  <c r="I18" i="1"/>
  <c r="B19" i="4" s="1"/>
  <c r="I48" i="1"/>
  <c r="B30" i="6"/>
  <c r="B47" i="4" s="1"/>
  <c r="I10" i="1"/>
  <c r="H45" i="3"/>
  <c r="I45" i="3" s="1"/>
  <c r="J45" i="3" s="1"/>
  <c r="K45" i="3" s="1"/>
  <c r="L45" i="3" s="1"/>
  <c r="M45" i="3" s="1"/>
  <c r="N45" i="3" s="1"/>
  <c r="O45" i="3" s="1"/>
  <c r="P45" i="3" s="1"/>
  <c r="Q45" i="3" s="1"/>
  <c r="R45" i="3" s="1"/>
  <c r="S45" i="3" s="1"/>
  <c r="T45" i="3" s="1"/>
  <c r="U45" i="3" s="1"/>
  <c r="V45" i="3" s="1"/>
  <c r="W45" i="3" s="1"/>
  <c r="X45" i="3" s="1"/>
  <c r="Y45" i="3" s="1"/>
  <c r="Z45" i="3" s="1"/>
  <c r="AA45" i="3" s="1"/>
  <c r="AB45" i="3" s="1"/>
  <c r="AC45" i="3" s="1"/>
  <c r="AD45" i="3" s="1"/>
  <c r="AE45" i="3" s="1"/>
  <c r="AF45" i="3" s="1"/>
  <c r="AG45" i="3" s="1"/>
  <c r="AH45" i="3" s="1"/>
  <c r="AI45" i="3" s="1"/>
  <c r="G49" i="3"/>
  <c r="I55" i="1"/>
  <c r="J25" i="3"/>
  <c r="B17" i="4"/>
  <c r="K29" i="3"/>
  <c r="B34" i="4"/>
  <c r="G62" i="3"/>
  <c r="F64" i="3"/>
  <c r="J42" i="3"/>
  <c r="K42" i="3" s="1"/>
  <c r="L42" i="3" s="1"/>
  <c r="M42" i="3" s="1"/>
  <c r="N42" i="3" s="1"/>
  <c r="O42" i="3" s="1"/>
  <c r="P42" i="3" s="1"/>
  <c r="Q42" i="3" s="1"/>
  <c r="R42" i="3" s="1"/>
  <c r="S42" i="3" s="1"/>
  <c r="T42" i="3" s="1"/>
  <c r="U42" i="3" s="1"/>
  <c r="V42" i="3" s="1"/>
  <c r="W42" i="3" s="1"/>
  <c r="X42" i="3" s="1"/>
  <c r="Y42" i="3" s="1"/>
  <c r="Z42" i="3" s="1"/>
  <c r="AA42" i="3" s="1"/>
  <c r="AB42" i="3" s="1"/>
  <c r="AC42" i="3" s="1"/>
  <c r="AD42" i="3" s="1"/>
  <c r="AE42" i="3" s="1"/>
  <c r="AF42" i="3" s="1"/>
  <c r="AG42" i="3" s="1"/>
  <c r="AH42" i="3" s="1"/>
  <c r="AI42" i="3" s="1"/>
  <c r="I29" i="1"/>
  <c r="G58" i="3"/>
  <c r="H58" i="3" s="1"/>
  <c r="I58" i="3" s="1"/>
  <c r="J58" i="3" s="1"/>
  <c r="K58" i="3" s="1"/>
  <c r="L58" i="3" s="1"/>
  <c r="M58" i="3" s="1"/>
  <c r="N58" i="3" s="1"/>
  <c r="O58" i="3" s="1"/>
  <c r="P58" i="3" s="1"/>
  <c r="Q58" i="3" s="1"/>
  <c r="R58" i="3" s="1"/>
  <c r="S58" i="3" s="1"/>
  <c r="T58" i="3" s="1"/>
  <c r="U58" i="3" s="1"/>
  <c r="V58" i="3" s="1"/>
  <c r="W58" i="3" s="1"/>
  <c r="X58" i="3" s="1"/>
  <c r="Y58" i="3" s="1"/>
  <c r="Z58" i="3" s="1"/>
  <c r="AA58" i="3" s="1"/>
  <c r="AB58" i="3" s="1"/>
  <c r="AC58" i="3" s="1"/>
  <c r="AD58" i="3" s="1"/>
  <c r="AE58" i="3" s="1"/>
  <c r="AF58" i="3" s="1"/>
  <c r="AG58" i="3" s="1"/>
  <c r="AH58" i="3" s="1"/>
  <c r="AI58" i="3" s="1"/>
  <c r="F59" i="3"/>
  <c r="F60" i="3" s="1"/>
  <c r="F69" i="1"/>
  <c r="I2" i="1" s="1"/>
  <c r="L56" i="3"/>
  <c r="I13" i="1"/>
  <c r="B21" i="4" s="1"/>
  <c r="B15" i="4"/>
  <c r="G40" i="3"/>
  <c r="K41" i="3"/>
  <c r="H33" i="3"/>
  <c r="O20" i="3"/>
  <c r="F26" i="3" s="1"/>
  <c r="B31" i="6"/>
  <c r="B28" i="6"/>
  <c r="B22" i="7"/>
  <c r="B20" i="7"/>
  <c r="B23" i="7" s="1"/>
  <c r="D51" i="7"/>
  <c r="B36" i="7"/>
  <c r="B39" i="7" s="1"/>
  <c r="B47" i="7" s="1"/>
  <c r="B51" i="7" s="1"/>
  <c r="G57" i="3" l="1"/>
  <c r="G59" i="3" s="1"/>
  <c r="G60" i="3" s="1"/>
  <c r="H62" i="3"/>
  <c r="G64" i="3"/>
  <c r="K25" i="3"/>
  <c r="K49" i="3"/>
  <c r="L41" i="3"/>
  <c r="M56" i="3"/>
  <c r="B23" i="4"/>
  <c r="I33" i="3"/>
  <c r="H40" i="3"/>
  <c r="J49" i="3"/>
  <c r="H49" i="3"/>
  <c r="H57" i="3" s="1"/>
  <c r="H59" i="3" s="1"/>
  <c r="H60" i="3" s="1"/>
  <c r="L29" i="3"/>
  <c r="G26" i="3"/>
  <c r="F28" i="3"/>
  <c r="F30" i="3" s="1"/>
  <c r="I49" i="3"/>
  <c r="B27" i="4"/>
  <c r="I57" i="1"/>
  <c r="I59" i="1" l="1"/>
  <c r="B39" i="6"/>
  <c r="B40" i="6" s="1"/>
  <c r="D40" i="6" s="1"/>
  <c r="B7" i="4"/>
  <c r="B5" i="4"/>
  <c r="B25" i="4"/>
  <c r="B43" i="6"/>
  <c r="B46" i="6" s="1"/>
  <c r="B30" i="4"/>
  <c r="D33" i="3"/>
  <c r="F61" i="3"/>
  <c r="M29" i="3"/>
  <c r="L49" i="3"/>
  <c r="M41" i="3"/>
  <c r="G28" i="3"/>
  <c r="G30" i="3" s="1"/>
  <c r="G61" i="3" s="1"/>
  <c r="H26" i="3"/>
  <c r="I40" i="3"/>
  <c r="I57" i="3" s="1"/>
  <c r="I59" i="3" s="1"/>
  <c r="I60" i="3" s="1"/>
  <c r="J33" i="3"/>
  <c r="L25" i="3"/>
  <c r="N56" i="3"/>
  <c r="H64" i="3"/>
  <c r="I62" i="3"/>
  <c r="O56" i="3" l="1"/>
  <c r="N29" i="3"/>
  <c r="F65" i="3"/>
  <c r="C14" i="3" s="1"/>
  <c r="B36" i="4" s="1"/>
  <c r="F66" i="3"/>
  <c r="F67" i="3" s="1"/>
  <c r="B37" i="4" s="1"/>
  <c r="I26" i="3"/>
  <c r="H28" i="3"/>
  <c r="H30" i="3" s="1"/>
  <c r="H61" i="3" s="1"/>
  <c r="G66" i="3"/>
  <c r="G67" i="3" s="1"/>
  <c r="G65" i="3"/>
  <c r="N41" i="3"/>
  <c r="M49" i="3"/>
  <c r="M25" i="3"/>
  <c r="I64" i="3"/>
  <c r="J62" i="3"/>
  <c r="K33" i="3"/>
  <c r="J40" i="3"/>
  <c r="J57" i="3" s="1"/>
  <c r="J59" i="3" s="1"/>
  <c r="J60" i="3" s="1"/>
  <c r="L33" i="3" l="1"/>
  <c r="K40" i="3"/>
  <c r="K57" i="3" s="1"/>
  <c r="K59" i="3" s="1"/>
  <c r="K60" i="3" s="1"/>
  <c r="J64" i="3"/>
  <c r="K62" i="3"/>
  <c r="O29" i="3"/>
  <c r="N25" i="3"/>
  <c r="H66" i="3"/>
  <c r="H67" i="3" s="1"/>
  <c r="H65" i="3"/>
  <c r="P56" i="3"/>
  <c r="O41" i="3"/>
  <c r="N49" i="3"/>
  <c r="J26" i="3"/>
  <c r="I28" i="3"/>
  <c r="I30" i="3" s="1"/>
  <c r="I61" i="3" s="1"/>
  <c r="I65" i="3" l="1"/>
  <c r="I66" i="3"/>
  <c r="I67" i="3" s="1"/>
  <c r="Q56" i="3"/>
  <c r="P29" i="3"/>
  <c r="K26" i="3"/>
  <c r="J28" i="3"/>
  <c r="J30" i="3" s="1"/>
  <c r="J61" i="3" s="1"/>
  <c r="K64" i="3"/>
  <c r="L62" i="3"/>
  <c r="O25" i="3"/>
  <c r="P41" i="3"/>
  <c r="O49" i="3"/>
  <c r="M33" i="3"/>
  <c r="L40" i="3"/>
  <c r="L57" i="3" s="1"/>
  <c r="L59" i="3" s="1"/>
  <c r="L60" i="3" s="1"/>
  <c r="R56" i="3" l="1"/>
  <c r="J65" i="3"/>
  <c r="C15" i="3" s="1"/>
  <c r="J66" i="3"/>
  <c r="J67" i="3" s="1"/>
  <c r="P25" i="3"/>
  <c r="Q29" i="3"/>
  <c r="L64" i="3"/>
  <c r="M62" i="3"/>
  <c r="N33" i="3"/>
  <c r="M40" i="3"/>
  <c r="M57" i="3" s="1"/>
  <c r="M59" i="3" s="1"/>
  <c r="M60" i="3" s="1"/>
  <c r="P49" i="3"/>
  <c r="Q41" i="3"/>
  <c r="L26" i="3"/>
  <c r="K28" i="3"/>
  <c r="K30" i="3" s="1"/>
  <c r="K61" i="3" s="1"/>
  <c r="K65" i="3" l="1"/>
  <c r="K66" i="3"/>
  <c r="K67" i="3" s="1"/>
  <c r="Q25" i="3"/>
  <c r="O33" i="3"/>
  <c r="N40" i="3"/>
  <c r="N57" i="3" s="1"/>
  <c r="N59" i="3" s="1"/>
  <c r="N60" i="3" s="1"/>
  <c r="R29" i="3"/>
  <c r="S56" i="3"/>
  <c r="M26" i="3"/>
  <c r="L28" i="3"/>
  <c r="L30" i="3" s="1"/>
  <c r="L61" i="3" s="1"/>
  <c r="N62" i="3"/>
  <c r="M64" i="3"/>
  <c r="R41" i="3"/>
  <c r="Q49" i="3"/>
  <c r="T56" i="3" l="1"/>
  <c r="L65" i="3"/>
  <c r="L66" i="3"/>
  <c r="L67" i="3" s="1"/>
  <c r="N26" i="3"/>
  <c r="M28" i="3"/>
  <c r="M30" i="3" s="1"/>
  <c r="M61" i="3" s="1"/>
  <c r="O40" i="3"/>
  <c r="O57" i="3" s="1"/>
  <c r="O59" i="3" s="1"/>
  <c r="O60" i="3" s="1"/>
  <c r="P33" i="3"/>
  <c r="S41" i="3"/>
  <c r="R49" i="3"/>
  <c r="R25" i="3"/>
  <c r="N64" i="3"/>
  <c r="O62" i="3"/>
  <c r="S29" i="3"/>
  <c r="S25" i="3" l="1"/>
  <c r="O26" i="3"/>
  <c r="N28" i="3"/>
  <c r="N30" i="3" s="1"/>
  <c r="N61" i="3" s="1"/>
  <c r="T29" i="3"/>
  <c r="T41" i="3"/>
  <c r="S49" i="3"/>
  <c r="P62" i="3"/>
  <c r="O64" i="3"/>
  <c r="P40" i="3"/>
  <c r="P57" i="3" s="1"/>
  <c r="P59" i="3" s="1"/>
  <c r="P60" i="3" s="1"/>
  <c r="Q33" i="3"/>
  <c r="U56" i="3"/>
  <c r="M65" i="3"/>
  <c r="M66" i="3"/>
  <c r="M67" i="3" s="1"/>
  <c r="P26" i="3" l="1"/>
  <c r="O28" i="3"/>
  <c r="O30" i="3" s="1"/>
  <c r="O61" i="3" s="1"/>
  <c r="U29" i="3"/>
  <c r="Q62" i="3"/>
  <c r="P64" i="3"/>
  <c r="V56" i="3"/>
  <c r="U41" i="3"/>
  <c r="T49" i="3"/>
  <c r="N65" i="3"/>
  <c r="N66" i="3"/>
  <c r="N67" i="3" s="1"/>
  <c r="Q40" i="3"/>
  <c r="Q57" i="3" s="1"/>
  <c r="Q59" i="3" s="1"/>
  <c r="Q60" i="3" s="1"/>
  <c r="R33" i="3"/>
  <c r="T25" i="3"/>
  <c r="U25" i="3" l="1"/>
  <c r="O66" i="3"/>
  <c r="O67" i="3" s="1"/>
  <c r="O65" i="3"/>
  <c r="C16" i="3" s="1"/>
  <c r="Q64" i="3"/>
  <c r="R62" i="3"/>
  <c r="V29" i="3"/>
  <c r="U49" i="3"/>
  <c r="V41" i="3"/>
  <c r="R40" i="3"/>
  <c r="R57" i="3" s="1"/>
  <c r="R59" i="3" s="1"/>
  <c r="R60" i="3" s="1"/>
  <c r="S33" i="3"/>
  <c r="W56" i="3"/>
  <c r="Q26" i="3"/>
  <c r="P28" i="3"/>
  <c r="P30" i="3" s="1"/>
  <c r="P61" i="3" s="1"/>
  <c r="V49" i="3" l="1"/>
  <c r="W41" i="3"/>
  <c r="P65" i="3"/>
  <c r="P66" i="3"/>
  <c r="P67" i="3" s="1"/>
  <c r="X56" i="3"/>
  <c r="W29" i="3"/>
  <c r="V25" i="3"/>
  <c r="R26" i="3"/>
  <c r="Q28" i="3"/>
  <c r="Q30" i="3" s="1"/>
  <c r="Q61" i="3" s="1"/>
  <c r="S40" i="3"/>
  <c r="S57" i="3" s="1"/>
  <c r="S59" i="3" s="1"/>
  <c r="S60" i="3" s="1"/>
  <c r="T33" i="3"/>
  <c r="R64" i="3"/>
  <c r="S62" i="3"/>
  <c r="S64" i="3" l="1"/>
  <c r="T62" i="3"/>
  <c r="T40" i="3"/>
  <c r="T57" i="3" s="1"/>
  <c r="T59" i="3" s="1"/>
  <c r="T60" i="3" s="1"/>
  <c r="U33" i="3"/>
  <c r="X29" i="3"/>
  <c r="X41" i="3"/>
  <c r="W49" i="3"/>
  <c r="S26" i="3"/>
  <c r="R28" i="3"/>
  <c r="R30" i="3" s="1"/>
  <c r="R61" i="3" s="1"/>
  <c r="Y56" i="3"/>
  <c r="W25" i="3"/>
  <c r="Q65" i="3"/>
  <c r="Q66" i="3"/>
  <c r="Q67" i="3" s="1"/>
  <c r="X25" i="3" l="1"/>
  <c r="Z56" i="3"/>
  <c r="Y29" i="3"/>
  <c r="Y41" i="3"/>
  <c r="X49" i="3"/>
  <c r="R65" i="3"/>
  <c r="R66" i="3"/>
  <c r="R67" i="3" s="1"/>
  <c r="U40" i="3"/>
  <c r="U57" i="3" s="1"/>
  <c r="U59" i="3" s="1"/>
  <c r="U60" i="3" s="1"/>
  <c r="V33" i="3"/>
  <c r="T26" i="3"/>
  <c r="S28" i="3"/>
  <c r="S30" i="3" s="1"/>
  <c r="S61" i="3" s="1"/>
  <c r="U62" i="3"/>
  <c r="T64" i="3"/>
  <c r="Y49" i="3" l="1"/>
  <c r="Z41" i="3"/>
  <c r="U64" i="3"/>
  <c r="V62" i="3"/>
  <c r="AA56" i="3"/>
  <c r="Y25" i="3"/>
  <c r="W33" i="3"/>
  <c r="V40" i="3"/>
  <c r="V57" i="3" s="1"/>
  <c r="V59" i="3" s="1"/>
  <c r="V60" i="3" s="1"/>
  <c r="Z29" i="3"/>
  <c r="S65" i="3"/>
  <c r="S66" i="3"/>
  <c r="S67" i="3" s="1"/>
  <c r="U26" i="3"/>
  <c r="T28" i="3"/>
  <c r="T30" i="3" s="1"/>
  <c r="T61" i="3" s="1"/>
  <c r="T66" i="3" l="1"/>
  <c r="T67" i="3" s="1"/>
  <c r="B40" i="4" s="1"/>
  <c r="T65" i="3"/>
  <c r="C17" i="3" s="1"/>
  <c r="B39" i="4" s="1"/>
  <c r="W62" i="3"/>
  <c r="V64" i="3"/>
  <c r="X33" i="3"/>
  <c r="W40" i="3"/>
  <c r="W57" i="3" s="1"/>
  <c r="W59" i="3" s="1"/>
  <c r="W60" i="3" s="1"/>
  <c r="AB56" i="3"/>
  <c r="AA29" i="3"/>
  <c r="V26" i="3"/>
  <c r="U28" i="3"/>
  <c r="U30" i="3" s="1"/>
  <c r="U61" i="3" s="1"/>
  <c r="Z25" i="3"/>
  <c r="AA41" i="3"/>
  <c r="Z49" i="3"/>
  <c r="Y33" i="3" l="1"/>
  <c r="X40" i="3"/>
  <c r="X57" i="3" s="1"/>
  <c r="X59" i="3" s="1"/>
  <c r="X60" i="3" s="1"/>
  <c r="W26" i="3"/>
  <c r="V28" i="3"/>
  <c r="V30" i="3" s="1"/>
  <c r="V61" i="3" s="1"/>
  <c r="AB41" i="3"/>
  <c r="AA49" i="3"/>
  <c r="W64" i="3"/>
  <c r="X62" i="3"/>
  <c r="AB29" i="3"/>
  <c r="AA25" i="3"/>
  <c r="AC56" i="3"/>
  <c r="U66" i="3"/>
  <c r="U67" i="3" s="1"/>
  <c r="U65" i="3"/>
  <c r="AB25" i="3" l="1"/>
  <c r="AB49" i="3"/>
  <c r="AC41" i="3"/>
  <c r="X26" i="3"/>
  <c r="W28" i="3"/>
  <c r="W30" i="3" s="1"/>
  <c r="W61" i="3" s="1"/>
  <c r="AC29" i="3"/>
  <c r="V66" i="3"/>
  <c r="V67" i="3" s="1"/>
  <c r="V65" i="3"/>
  <c r="AD56" i="3"/>
  <c r="Y62" i="3"/>
  <c r="X64" i="3"/>
  <c r="Z33" i="3"/>
  <c r="Y40" i="3"/>
  <c r="Y57" i="3" s="1"/>
  <c r="Y59" i="3" s="1"/>
  <c r="Y60" i="3" s="1"/>
  <c r="W65" i="3" l="1"/>
  <c r="W66" i="3"/>
  <c r="W67" i="3" s="1"/>
  <c r="AE56" i="3"/>
  <c r="Y26" i="3"/>
  <c r="X28" i="3"/>
  <c r="X30" i="3" s="1"/>
  <c r="X61" i="3" s="1"/>
  <c r="Z40" i="3"/>
  <c r="Z57" i="3" s="1"/>
  <c r="Z59" i="3" s="1"/>
  <c r="Z60" i="3" s="1"/>
  <c r="AA33" i="3"/>
  <c r="AC49" i="3"/>
  <c r="AD41" i="3"/>
  <c r="Y64" i="3"/>
  <c r="Z62" i="3"/>
  <c r="AD29" i="3"/>
  <c r="AC25" i="3"/>
  <c r="Z64" i="3" l="1"/>
  <c r="AA62" i="3"/>
  <c r="X66" i="3"/>
  <c r="X67" i="3" s="1"/>
  <c r="X65" i="3"/>
  <c r="Z26" i="3"/>
  <c r="Y28" i="3"/>
  <c r="Y30" i="3" s="1"/>
  <c r="Y61" i="3" s="1"/>
  <c r="AD49" i="3"/>
  <c r="AE41" i="3"/>
  <c r="AF56" i="3"/>
  <c r="AD25" i="3"/>
  <c r="AE29" i="3"/>
  <c r="AB33" i="3"/>
  <c r="AA40" i="3"/>
  <c r="AA57" i="3" s="1"/>
  <c r="AA59" i="3" s="1"/>
  <c r="AA60" i="3" s="1"/>
  <c r="AE25" i="3" l="1"/>
  <c r="Y66" i="3"/>
  <c r="Y67" i="3" s="1"/>
  <c r="Y65" i="3"/>
  <c r="AA26" i="3"/>
  <c r="Z28" i="3"/>
  <c r="Z30" i="3" s="1"/>
  <c r="Z61" i="3" s="1"/>
  <c r="AC33" i="3"/>
  <c r="AB40" i="3"/>
  <c r="AB57" i="3" s="1"/>
  <c r="AB59" i="3" s="1"/>
  <c r="AB60" i="3" s="1"/>
  <c r="AG56" i="3"/>
  <c r="AF29" i="3"/>
  <c r="AE49" i="3"/>
  <c r="AF41" i="3"/>
  <c r="AB62" i="3"/>
  <c r="AA64" i="3"/>
  <c r="AH56" i="3" l="1"/>
  <c r="Z66" i="3"/>
  <c r="Z67" i="3" s="1"/>
  <c r="Z65" i="3"/>
  <c r="AF49" i="3"/>
  <c r="AG41" i="3"/>
  <c r="AG29" i="3"/>
  <c r="AB26" i="3"/>
  <c r="AA28" i="3"/>
  <c r="AA30" i="3" s="1"/>
  <c r="AA61" i="3" s="1"/>
  <c r="AB64" i="3"/>
  <c r="AC62" i="3"/>
  <c r="AC40" i="3"/>
  <c r="AC57" i="3" s="1"/>
  <c r="AC59" i="3" s="1"/>
  <c r="AC60" i="3" s="1"/>
  <c r="AD33" i="3"/>
  <c r="AF25" i="3"/>
  <c r="AG49" i="3" l="1"/>
  <c r="AH41" i="3"/>
  <c r="AG25" i="3"/>
  <c r="AD40" i="3"/>
  <c r="AD57" i="3" s="1"/>
  <c r="AD59" i="3" s="1"/>
  <c r="AD60" i="3" s="1"/>
  <c r="AE33" i="3"/>
  <c r="AC26" i="3"/>
  <c r="AB28" i="3"/>
  <c r="AB30" i="3" s="1"/>
  <c r="AB61" i="3" s="1"/>
  <c r="AD62" i="3"/>
  <c r="AC64" i="3"/>
  <c r="AA66" i="3"/>
  <c r="AA67" i="3" s="1"/>
  <c r="AA65" i="3"/>
  <c r="AH29" i="3"/>
  <c r="AI56" i="3"/>
  <c r="AH25" i="3" l="1"/>
  <c r="AE40" i="3"/>
  <c r="AE57" i="3" s="1"/>
  <c r="AE59" i="3" s="1"/>
  <c r="AE60" i="3" s="1"/>
  <c r="AF33" i="3"/>
  <c r="AE62" i="3"/>
  <c r="AD64" i="3"/>
  <c r="AB65" i="3"/>
  <c r="AB66" i="3"/>
  <c r="AB67" i="3" s="1"/>
  <c r="AI29" i="3"/>
  <c r="AD26" i="3"/>
  <c r="AC28" i="3"/>
  <c r="AC30" i="3" s="1"/>
  <c r="AC61" i="3" s="1"/>
  <c r="AH49" i="3"/>
  <c r="AI41" i="3"/>
  <c r="AI49" i="3" s="1"/>
  <c r="AF40" i="3" l="1"/>
  <c r="AF57" i="3" s="1"/>
  <c r="AF59" i="3" s="1"/>
  <c r="AF60" i="3" s="1"/>
  <c r="AG33" i="3"/>
  <c r="AC66" i="3"/>
  <c r="AC67" i="3" s="1"/>
  <c r="AC65" i="3"/>
  <c r="AE26" i="3"/>
  <c r="AD28" i="3"/>
  <c r="AD30" i="3" s="1"/>
  <c r="AD61" i="3" s="1"/>
  <c r="AE64" i="3"/>
  <c r="AF62" i="3"/>
  <c r="AI25" i="3"/>
  <c r="AF26" i="3" l="1"/>
  <c r="AE28" i="3"/>
  <c r="AE30" i="3" s="1"/>
  <c r="AE61" i="3" s="1"/>
  <c r="AF64" i="3"/>
  <c r="AG62" i="3"/>
  <c r="AH33" i="3"/>
  <c r="AG40" i="3"/>
  <c r="AG57" i="3" s="1"/>
  <c r="AG59" i="3" s="1"/>
  <c r="AG60" i="3" s="1"/>
  <c r="AD65" i="3"/>
  <c r="AD66" i="3"/>
  <c r="AD67" i="3" s="1"/>
  <c r="AI33" i="3" l="1"/>
  <c r="AI40" i="3" s="1"/>
  <c r="AI57" i="3" s="1"/>
  <c r="AI59" i="3" s="1"/>
  <c r="AI60" i="3" s="1"/>
  <c r="AH40" i="3"/>
  <c r="AH57" i="3" s="1"/>
  <c r="AH59" i="3" s="1"/>
  <c r="AH60" i="3" s="1"/>
  <c r="AG64" i="3"/>
  <c r="AH62" i="3"/>
  <c r="AE66" i="3"/>
  <c r="AE67" i="3" s="1"/>
  <c r="AE65" i="3"/>
  <c r="AG26" i="3"/>
  <c r="AF28" i="3"/>
  <c r="AF30" i="3" s="1"/>
  <c r="AF61" i="3" s="1"/>
  <c r="AH64" i="3" l="1"/>
  <c r="AI62" i="3"/>
  <c r="AI64" i="3" s="1"/>
  <c r="AF65" i="3"/>
  <c r="AF66" i="3"/>
  <c r="AF67" i="3" s="1"/>
  <c r="AH26" i="3"/>
  <c r="AG28" i="3"/>
  <c r="AG30" i="3" s="1"/>
  <c r="AG61" i="3" s="1"/>
  <c r="AG65" i="3" l="1"/>
  <c r="AG66" i="3"/>
  <c r="AG67" i="3" s="1"/>
  <c r="AI26" i="3"/>
  <c r="AI28" i="3" s="1"/>
  <c r="AI30" i="3" s="1"/>
  <c r="AI61" i="3" s="1"/>
  <c r="AH28" i="3"/>
  <c r="AH30" i="3" s="1"/>
  <c r="AH61" i="3" s="1"/>
  <c r="AI65" i="3" l="1"/>
  <c r="C18" i="3" s="1"/>
  <c r="AI66" i="3"/>
  <c r="AI67" i="3" s="1"/>
  <c r="AH66" i="3"/>
  <c r="AH67" i="3" s="1"/>
  <c r="AH65" i="3"/>
</calcChain>
</file>

<file path=xl/sharedStrings.xml><?xml version="1.0" encoding="utf-8"?>
<sst xmlns="http://schemas.openxmlformats.org/spreadsheetml/2006/main" count="385" uniqueCount="305">
  <si>
    <t>Project:</t>
  </si>
  <si>
    <t>Name</t>
  </si>
  <si>
    <t>Total Square Footage:</t>
  </si>
  <si>
    <t>SOURCES OF FUNDS</t>
  </si>
  <si>
    <t>Source Name</t>
  </si>
  <si>
    <t>AMOUNT</t>
  </si>
  <si>
    <t>COMMENTS</t>
  </si>
  <si>
    <t>Acquisition loan</t>
  </si>
  <si>
    <t>Construction loan</t>
  </si>
  <si>
    <t>Permanent loan</t>
  </si>
  <si>
    <t>Developer equity</t>
  </si>
  <si>
    <t>TOTAL SOURCES OF FUNDS</t>
  </si>
  <si>
    <t xml:space="preserve"> </t>
  </si>
  <si>
    <t>USES OF FUNDS</t>
  </si>
  <si>
    <t>Acquisition</t>
  </si>
  <si>
    <t>Appraisal &amp; Survey</t>
  </si>
  <si>
    <t>Title and Recording</t>
  </si>
  <si>
    <t>Carrying Costs*</t>
  </si>
  <si>
    <t>Other</t>
  </si>
  <si>
    <t>Hard Costs</t>
  </si>
  <si>
    <t>Site Work</t>
  </si>
  <si>
    <t>Demolition</t>
  </si>
  <si>
    <t>Construction</t>
  </si>
  <si>
    <t>Off-Site Improvements</t>
  </si>
  <si>
    <t>Asbestos/Lead Abatement</t>
  </si>
  <si>
    <t>Environmental Remediation</t>
  </si>
  <si>
    <t>Construction Contingency</t>
  </si>
  <si>
    <t>Soft Costs</t>
  </si>
  <si>
    <t>Insurance during Construction</t>
  </si>
  <si>
    <t>Taxes during Construction</t>
  </si>
  <si>
    <t>Utilities during Construction</t>
  </si>
  <si>
    <t>Security</t>
  </si>
  <si>
    <t>Consultant Fees*</t>
  </si>
  <si>
    <t>Permits and Fees*</t>
  </si>
  <si>
    <t>Accounting/Audit/Cost Certification</t>
  </si>
  <si>
    <t>Soft Cost Contingency</t>
  </si>
  <si>
    <t>Market Study</t>
  </si>
  <si>
    <t>Tax Credit Fees</t>
  </si>
  <si>
    <t>Relocation</t>
  </si>
  <si>
    <t>Marketing &amp; Lease-up Expense</t>
  </si>
  <si>
    <t>Operating Reserve</t>
  </si>
  <si>
    <t>Developer Fee</t>
  </si>
  <si>
    <t>DIFFERENCE (SOURCES-USES)</t>
  </si>
  <si>
    <t>TOTAL USES = TDC</t>
  </si>
  <si>
    <t>Development Costs Subtotal</t>
  </si>
  <si>
    <t>SQUARE</t>
  </si>
  <si>
    <t>No. of</t>
  </si>
  <si>
    <t>SQ.FT PER</t>
  </si>
  <si>
    <t>UNIT TYPE</t>
  </si>
  <si>
    <t>FOOTAGE</t>
  </si>
  <si>
    <t>Units</t>
  </si>
  <si>
    <t>Efficiency</t>
  </si>
  <si>
    <t>One Bedroom</t>
  </si>
  <si>
    <t>Two Bedroom</t>
  </si>
  <si>
    <t>Three Bedroom</t>
  </si>
  <si>
    <t>Four Bedroom</t>
  </si>
  <si>
    <t>Commercial</t>
  </si>
  <si>
    <t>Total Units</t>
  </si>
  <si>
    <t>Total Residential Units</t>
  </si>
  <si>
    <t>Total Assisted Units</t>
  </si>
  <si>
    <t>Architect Fee - Design</t>
  </si>
  <si>
    <t>Engineering Fees</t>
  </si>
  <si>
    <t>Financing Costs</t>
  </si>
  <si>
    <t>Architect Fee - Construction Supervision</t>
  </si>
  <si>
    <t>General Requirements</t>
  </si>
  <si>
    <t>Contractor Overhead</t>
  </si>
  <si>
    <t>Contractor Profit</t>
  </si>
  <si>
    <t>Environmental Report</t>
  </si>
  <si>
    <t>Construction Loan Interest</t>
  </si>
  <si>
    <t>Construction Loan Origination &amp; Fees</t>
  </si>
  <si>
    <t>Permanent Loan Interest</t>
  </si>
  <si>
    <t>Permanent Loan Origination &amp; Fees</t>
  </si>
  <si>
    <t>Other Financing Costs</t>
  </si>
  <si>
    <t>Legal Fees</t>
  </si>
  <si>
    <t>In-House^</t>
  </si>
  <si>
    <r>
      <rPr>
        <b/>
        <sz val="10"/>
        <rFont val="Arial"/>
        <family val="2"/>
      </rPr>
      <t>^</t>
    </r>
    <r>
      <rPr>
        <sz val="10"/>
        <rFont val="Arial"/>
        <family val="2"/>
      </rPr>
      <t xml:space="preserve"> Mark "I" if any activities are conducted by internal staff.  Mark "A" if any activities, including construction and property management, are conducted by subsidiaries or entities affiliated with the developer.</t>
    </r>
  </si>
  <si>
    <t>Grant funds</t>
  </si>
  <si>
    <t>Total Assisted Units:</t>
  </si>
  <si>
    <t>Total Units:</t>
  </si>
  <si>
    <t>DEVELOPMENT PROFORMA</t>
  </si>
  <si>
    <t xml:space="preserve">PROPERTY NAME:  </t>
  </si>
  <si>
    <t>Unit Count</t>
  </si>
  <si>
    <t>Studio</t>
  </si>
  <si>
    <t xml:space="preserve">1-BR </t>
  </si>
  <si>
    <t xml:space="preserve">2-BR </t>
  </si>
  <si>
    <t xml:space="preserve">3-BR </t>
  </si>
  <si>
    <t xml:space="preserve">4-BR </t>
  </si>
  <si>
    <t>Total</t>
  </si>
  <si>
    <t>60%AMI</t>
  </si>
  <si>
    <t>80% AMI</t>
  </si>
  <si>
    <t>FMR</t>
  </si>
  <si>
    <t>Loan Amount</t>
  </si>
  <si>
    <t>Term (months)</t>
  </si>
  <si>
    <t>Year 1 DSC</t>
  </si>
  <si>
    <t>Interest Rate</t>
  </si>
  <si>
    <t>Year 5 DSC</t>
  </si>
  <si>
    <t>Monthly DS</t>
  </si>
  <si>
    <t>Year 10 DSC</t>
  </si>
  <si>
    <t>Yearly Debt Service</t>
  </si>
  <si>
    <t>Year 15 DSC</t>
  </si>
  <si>
    <t>Year 30 DSC</t>
  </si>
  <si>
    <t>Bad Debt</t>
  </si>
  <si>
    <t>Rent Revenue</t>
  </si>
  <si>
    <t>Assumptions</t>
  </si>
  <si>
    <t>RENTS*</t>
  </si>
  <si>
    <t>yearly</t>
  </si>
  <si>
    <t>Utility Allowance</t>
  </si>
  <si>
    <t>Vacancy Rate</t>
  </si>
  <si>
    <t>EXPENSES</t>
  </si>
  <si>
    <t>Operating Income:</t>
  </si>
  <si>
    <t>Gross Potential Rent</t>
  </si>
  <si>
    <t>Less Utility Allowance</t>
  </si>
  <si>
    <t>Less Vacancy</t>
  </si>
  <si>
    <t>Effective Rental Income (ERI):</t>
  </si>
  <si>
    <t>Other Income</t>
  </si>
  <si>
    <t>Total Effective Income:</t>
  </si>
  <si>
    <t>Operating Expenses:</t>
  </si>
  <si>
    <t>Management Fee</t>
  </si>
  <si>
    <t xml:space="preserve">Administrative </t>
  </si>
  <si>
    <t>Subtotal:  Administrative</t>
  </si>
  <si>
    <t>Vehicle Operation &amp; Repair</t>
  </si>
  <si>
    <t>Landscaping &amp; Snow Removal</t>
  </si>
  <si>
    <t>Security Contract</t>
  </si>
  <si>
    <t>Repairs (interior &amp; exterior)</t>
  </si>
  <si>
    <t>Elevator Maintenance</t>
  </si>
  <si>
    <t>Extermination</t>
  </si>
  <si>
    <t>Maintenance Supplies</t>
  </si>
  <si>
    <t>All Other Maintenance</t>
  </si>
  <si>
    <t>Subtotal:  Maintenance</t>
  </si>
  <si>
    <t>Vacant Units Utilities</t>
  </si>
  <si>
    <t>Subtotal:  Utilities</t>
  </si>
  <si>
    <t>Real Estate Taxes</t>
  </si>
  <si>
    <t>Insurance</t>
  </si>
  <si>
    <t>Subtotal:  Taxes, Insurance</t>
  </si>
  <si>
    <t>Total Operating Expenses</t>
  </si>
  <si>
    <t xml:space="preserve">Replacement Reserve </t>
  </si>
  <si>
    <t>Total All Expenses</t>
  </si>
  <si>
    <t>Expense per Unit</t>
  </si>
  <si>
    <t>NET OP. INCOME (NOI)</t>
  </si>
  <si>
    <t>Subtotal:  Debt Service</t>
  </si>
  <si>
    <t>Debt Service Coverage Ratio</t>
  </si>
  <si>
    <t>Net Cash Flow</t>
  </si>
  <si>
    <t>Operating Cushion</t>
  </si>
  <si>
    <t xml:space="preserve">DATE:  </t>
  </si>
  <si>
    <t xml:space="preserve">Comments (reviewer only): </t>
  </si>
  <si>
    <t>Site Manager Salary</t>
  </si>
  <si>
    <t>UNIT COUNT</t>
  </si>
  <si>
    <t>MONTHLY RENTS</t>
  </si>
  <si>
    <t>Replacement Reserve</t>
  </si>
  <si>
    <t>$/unit/yr</t>
  </si>
  <si>
    <t>Legal, Accounting,  Auditing</t>
  </si>
  <si>
    <t>Telephone/Internet</t>
  </si>
  <si>
    <t>Payroll Taxes</t>
  </si>
  <si>
    <t>OPERATING PROFORMA</t>
  </si>
  <si>
    <t>Utilities (incl. water, sewer)</t>
  </si>
  <si>
    <t>TDC/Total Units</t>
  </si>
  <si>
    <t>TDC/Total sf</t>
  </si>
  <si>
    <t>Requested Subsidy per Assisted Unit</t>
  </si>
  <si>
    <t>Total Subsidy per Assisted Unit</t>
  </si>
  <si>
    <t>Total Grants/Total Assisted Units</t>
  </si>
  <si>
    <t>Percentage of Affordable Units</t>
  </si>
  <si>
    <t>Construction Contingency Percentage</t>
  </si>
  <si>
    <t>Soft Cost Contingency Percentage</t>
  </si>
  <si>
    <t>Developer Fee Percentage</t>
  </si>
  <si>
    <t>Developer Fee/(TDC-Developer Fee)</t>
  </si>
  <si>
    <t>Management Fee Percentage</t>
  </si>
  <si>
    <t>Management Fee/Total Effective Income</t>
  </si>
  <si>
    <t>Replacement Reserve/Unit/Year</t>
  </si>
  <si>
    <t>Operating Expense/Unit, Year 1</t>
  </si>
  <si>
    <t>DSCR Year 1</t>
  </si>
  <si>
    <t>Operating Cushion Year 1</t>
  </si>
  <si>
    <t>DSCR Year 15</t>
  </si>
  <si>
    <t>Operating Cushion Year 15</t>
  </si>
  <si>
    <t>TDC per Unit</t>
  </si>
  <si>
    <t>TDC per Square Foot</t>
  </si>
  <si>
    <t>Request/Total Assisted Units*</t>
  </si>
  <si>
    <t>*Depends on source column</t>
  </si>
  <si>
    <t>Total Assisted Units/Total Units</t>
  </si>
  <si>
    <t>Construction Contingency/Construction Costs</t>
  </si>
  <si>
    <t>Soft Cost Contingency/(Soft Costs-Soft Cost Contingency)</t>
  </si>
  <si>
    <t>Operating Expenses/Total Number of Units</t>
  </si>
  <si>
    <t>PROFORMA INSTRUCTIONS</t>
  </si>
  <si>
    <t>Identify any activities conducted in-house, by subsidiaries, or the developer's affiliates.</t>
  </si>
  <si>
    <t>Design Percentage</t>
  </si>
  <si>
    <t>A&amp;E/(Hard Costs-Construction Contingency)</t>
  </si>
  <si>
    <t>Acquisition Cost per Unit</t>
  </si>
  <si>
    <t>Total Acquisition Costs/Total Units</t>
  </si>
  <si>
    <t>Total Soft Costs/TDC</t>
  </si>
  <si>
    <t>Soft Cost Percentage</t>
  </si>
  <si>
    <t>Financing Cost Percentage</t>
  </si>
  <si>
    <t>Total Financing Costs/TDC</t>
  </si>
  <si>
    <t>UNDERWRITING ANALYSIS</t>
  </si>
  <si>
    <t>Include loan terms in comments section.</t>
  </si>
  <si>
    <t>DISPOSITION FORM</t>
  </si>
  <si>
    <t>Projected % Downpayment</t>
  </si>
  <si>
    <t>Homebuyer % AMI</t>
  </si>
  <si>
    <t>Rental % AMI (if rental unit)</t>
  </si>
  <si>
    <t>Monthly</t>
  </si>
  <si>
    <t>Utilities (heat, hot water, electricity, sewer, water)</t>
  </si>
  <si>
    <t>Mortgage Amount</t>
  </si>
  <si>
    <t>Monthly Mortgage Payment</t>
  </si>
  <si>
    <t>Housing Costs</t>
  </si>
  <si>
    <t>Principal &amp; Interest</t>
  </si>
  <si>
    <t>Homeowner's Insurance</t>
  </si>
  <si>
    <t>Private Mortgage Insurance (PMI)</t>
  </si>
  <si>
    <t>Employment Income</t>
  </si>
  <si>
    <t>Rental Income</t>
  </si>
  <si>
    <t>Income</t>
  </si>
  <si>
    <t>Total Income</t>
  </si>
  <si>
    <t>Comments</t>
  </si>
  <si>
    <t>Annual Income, family size, etc.</t>
  </si>
  <si>
    <t>Difference</t>
  </si>
  <si>
    <t>Housing Expenses Percentage</t>
  </si>
  <si>
    <t>Household funds available for transportation, food, medical, child care, debt, education, entertainment, etc.</t>
  </si>
  <si>
    <t>PITI Expenses</t>
  </si>
  <si>
    <t>1 Person</t>
  </si>
  <si>
    <t>2 Person</t>
  </si>
  <si>
    <t>3 Person</t>
  </si>
  <si>
    <t>4 Person</t>
  </si>
  <si>
    <t>5 Person</t>
  </si>
  <si>
    <t>6 Person</t>
  </si>
  <si>
    <t>7 Person</t>
  </si>
  <si>
    <t>8 Person</t>
  </si>
  <si>
    <t>Very Low (50%) Income Limits</t>
  </si>
  <si>
    <t>Low (80%) Income Limits</t>
  </si>
  <si>
    <t>Principal, Interest, Taxes, Insurance</t>
  </si>
  <si>
    <t>General Disposition Information</t>
  </si>
  <si>
    <t>Monthly Income</t>
  </si>
  <si>
    <t>Ratio method</t>
  </si>
  <si>
    <t>"Back End"</t>
  </si>
  <si>
    <t>"Front End"</t>
  </si>
  <si>
    <t>Car Payment</t>
  </si>
  <si>
    <t>Credit Cards</t>
  </si>
  <si>
    <t>Student Loans</t>
  </si>
  <si>
    <t>All Other Debt</t>
  </si>
  <si>
    <t>Amount Available for PITI</t>
  </si>
  <si>
    <t>Ratios</t>
  </si>
  <si>
    <t>Debt</t>
  </si>
  <si>
    <t>Total Other Debt</t>
  </si>
  <si>
    <t>Total Available All Debt</t>
  </si>
  <si>
    <t>Total Housing Costs</t>
  </si>
  <si>
    <t>PITI Costs</t>
  </si>
  <si>
    <t>Homebuyer Affordability Calculations</t>
  </si>
  <si>
    <t>Balance</t>
  </si>
  <si>
    <t>Balance*</t>
  </si>
  <si>
    <t>*If either value is negative, this homebuyer cannot afford this home at this price.</t>
  </si>
  <si>
    <t>Child Support/Alimony Income</t>
  </si>
  <si>
    <t>SSI/Disability Income</t>
  </si>
  <si>
    <t>HOMEBUYER ASSISTANCE</t>
  </si>
  <si>
    <t>Employment &amp; Other Income</t>
  </si>
  <si>
    <t>Closing Costs (not in TDC)</t>
  </si>
  <si>
    <t>Closing Costs - provide HUD-1 and updated proforma prior to disposition.</t>
  </si>
  <si>
    <t>Total transferred to homebuyer (silent second)</t>
  </si>
  <si>
    <t>Amount forgiven by lenders (compliance period still applies)</t>
  </si>
  <si>
    <t>Amount Forgiven</t>
  </si>
  <si>
    <t>Loan Repayment</t>
  </si>
  <si>
    <t>Projected Disposition</t>
  </si>
  <si>
    <t>HB Credit</t>
  </si>
  <si>
    <t>Sale Price</t>
  </si>
  <si>
    <t>Total credited to buyer from sales proceeds</t>
  </si>
  <si>
    <t>Total repaid to lenders (principal + any interest not included in TDC)</t>
  </si>
  <si>
    <t>Description</t>
  </si>
  <si>
    <t>Amount Transferred to HB Assistance</t>
  </si>
  <si>
    <t>Projected Sale Price</t>
  </si>
  <si>
    <t>Homebuyer Income</t>
  </si>
  <si>
    <t>Operating Data Points</t>
  </si>
  <si>
    <t>Disposition Data Points</t>
  </si>
  <si>
    <t>Projected Sale Price per Unit</t>
  </si>
  <si>
    <t>Projected Sale Price/Unit (Homebuyer w/Rental only)</t>
  </si>
  <si>
    <t>Front End Ratio</t>
  </si>
  <si>
    <t>Est. PITI Costs/Est. Income</t>
  </si>
  <si>
    <t>FY13, Providence</t>
  </si>
  <si>
    <t>Total Annual Income/$71,100; excludes rental income</t>
  </si>
  <si>
    <t>Cost Reasonableness Data Points</t>
  </si>
  <si>
    <t>Date:</t>
  </si>
  <si>
    <t>Date</t>
  </si>
  <si>
    <t>Homebuyer specific income/debt information is not required.</t>
  </si>
  <si>
    <t>Trash &amp; Recycling Removal</t>
  </si>
  <si>
    <t>Perm Loan 2</t>
  </si>
  <si>
    <t>Perm Loan 1</t>
  </si>
  <si>
    <t>Permanent Loan 1</t>
  </si>
  <si>
    <t>Permanent Loan 2</t>
  </si>
  <si>
    <r>
      <t xml:space="preserve">1. </t>
    </r>
    <r>
      <rPr>
        <b/>
        <sz val="10"/>
        <rFont val="Arial"/>
        <family val="2"/>
      </rPr>
      <t>All project</t>
    </r>
    <r>
      <rPr>
        <sz val="10"/>
        <rFont val="Arial"/>
        <family val="2"/>
      </rPr>
      <t xml:space="preserve">s (except HB Assistance only): Complete Sources &amp; Uses tab.  </t>
    </r>
  </si>
  <si>
    <r>
      <t xml:space="preserve">4. </t>
    </r>
    <r>
      <rPr>
        <b/>
        <sz val="10"/>
        <rFont val="Arial"/>
        <family val="2"/>
      </rPr>
      <t>Homebuyer assistance</t>
    </r>
    <r>
      <rPr>
        <sz val="10"/>
        <rFont val="Arial"/>
        <family val="2"/>
      </rPr>
      <t>: Complete Homebuyer Assistance Tab, using HB's actual income and debt.</t>
    </r>
  </si>
  <si>
    <t>Cash to Developer</t>
  </si>
  <si>
    <t>TDC (from Uses)</t>
  </si>
  <si>
    <t>Total Grant Amount (from Sources)</t>
  </si>
  <si>
    <t>Balance due to Lender</t>
  </si>
  <si>
    <t>Amount project over subsidized - must be returned</t>
  </si>
  <si>
    <t>Check.  D39 should equal zero</t>
  </si>
  <si>
    <t>Utilities</t>
  </si>
  <si>
    <t>If negative, funding gap remains</t>
  </si>
  <si>
    <t>Additional Amount Forgiven</t>
  </si>
  <si>
    <t>At discretion of lenders</t>
  </si>
  <si>
    <t>Project HB Assistance</t>
  </si>
  <si>
    <r>
      <t xml:space="preserve">Enter information in cells with </t>
    </r>
    <r>
      <rPr>
        <b/>
        <sz val="10"/>
        <color indexed="12"/>
        <rFont val="Arial"/>
        <family val="2"/>
      </rPr>
      <t>blue</t>
    </r>
    <r>
      <rPr>
        <sz val="10"/>
        <rFont val="Arial"/>
      </rPr>
      <t xml:space="preserve"> text only.</t>
    </r>
  </si>
  <si>
    <r>
      <t xml:space="preserve">3. </t>
    </r>
    <r>
      <rPr>
        <b/>
        <sz val="10"/>
        <rFont val="Arial"/>
        <family val="2"/>
      </rPr>
      <t>Homebuyer projects</t>
    </r>
    <r>
      <rPr>
        <sz val="10"/>
        <rFont val="Arial"/>
        <family val="2"/>
      </rPr>
      <t xml:space="preserve">:  Complete Disposition tab. Enter information in </t>
    </r>
    <r>
      <rPr>
        <b/>
        <sz val="10"/>
        <rFont val="Arial"/>
        <family val="2"/>
      </rPr>
      <t xml:space="preserve">cells with </t>
    </r>
    <r>
      <rPr>
        <b/>
        <sz val="10"/>
        <color indexed="12"/>
        <rFont val="Arial"/>
        <family val="2"/>
      </rPr>
      <t>blue</t>
    </r>
    <r>
      <rPr>
        <b/>
        <sz val="10"/>
        <rFont val="Arial"/>
        <family val="2"/>
      </rPr>
      <t xml:space="preserve"> text</t>
    </r>
    <r>
      <rPr>
        <sz val="10"/>
        <rFont val="Arial"/>
        <family val="2"/>
      </rPr>
      <t xml:space="preserve"> only.</t>
    </r>
  </si>
  <si>
    <r>
      <t xml:space="preserve">2. </t>
    </r>
    <r>
      <rPr>
        <b/>
        <sz val="10"/>
        <rFont val="Arial"/>
        <family val="2"/>
      </rPr>
      <t>Rental projects</t>
    </r>
    <r>
      <rPr>
        <sz val="10"/>
        <rFont val="Arial"/>
        <family val="2"/>
      </rPr>
      <t xml:space="preserve">: Complete Operating tab.  Enter information in cells with </t>
    </r>
    <r>
      <rPr>
        <b/>
        <sz val="10"/>
        <color indexed="12"/>
        <rFont val="Arial"/>
        <family val="2"/>
      </rPr>
      <t>blue</t>
    </r>
    <r>
      <rPr>
        <sz val="10"/>
        <rFont val="Arial"/>
        <family val="2"/>
      </rPr>
      <t xml:space="preserve"> text only.</t>
    </r>
  </si>
  <si>
    <t>Assume the homebuyer's income level is 15% below the threshold.</t>
  </si>
  <si>
    <t>Note: Projects with HOME funds will be required to submit additional homebuyer information for underwriting analysis.</t>
  </si>
  <si>
    <t xml:space="preserve"> (60%) Income Limits</t>
  </si>
  <si>
    <t>50% AMI</t>
  </si>
  <si>
    <t xml:space="preserve"> (30%) Income Limits</t>
  </si>
  <si>
    <t>FY 2023 Income Limit Category</t>
  </si>
  <si>
    <t>FY23 Rhode Island Income Limits (provided for reference, confirm current limits)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</si>
</sst>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&quot;$&quot;* #,##0_);_(&quot;$&quot;* \(#,##0\);_(&quot;$&quot;* &quot;-&quot;??_);_(@_)"/>
    <numFmt numFmtId="167" formatCode="[$$-409]#,##0.00_);\([$$-409]#,##0.00\)"/>
  </numFmts>
  <fonts count="66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Times New Roman"/>
      <family val="1"/>
    </font>
    <font>
      <b/>
      <i/>
      <u/>
      <sz val="10"/>
      <color indexed="4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color indexed="4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 val="singleAccounting"/>
      <sz val="8"/>
      <name val="Arial"/>
      <family val="2"/>
    </font>
    <font>
      <sz val="11"/>
      <color indexed="8"/>
      <name val="Georgia"/>
      <family val="1"/>
    </font>
    <font>
      <b/>
      <sz val="10"/>
      <color indexed="12"/>
      <name val="Georgia"/>
      <family val="1"/>
    </font>
    <font>
      <sz val="10"/>
      <color indexed="12"/>
      <name val="Georgia"/>
      <family val="1"/>
    </font>
    <font>
      <b/>
      <sz val="10"/>
      <name val="Georgia"/>
      <family val="1"/>
    </font>
    <font>
      <b/>
      <sz val="10"/>
      <color indexed="9"/>
      <name val="Georgia"/>
      <family val="1"/>
    </font>
    <font>
      <b/>
      <sz val="9"/>
      <name val="Georgia"/>
      <family val="1"/>
    </font>
    <font>
      <sz val="11"/>
      <name val="Georgia"/>
      <family val="1"/>
    </font>
    <font>
      <sz val="10"/>
      <name val="Georgia"/>
      <family val="1"/>
    </font>
    <font>
      <b/>
      <i/>
      <sz val="12"/>
      <name val="Georgia"/>
      <family val="1"/>
    </font>
    <font>
      <b/>
      <sz val="11"/>
      <color indexed="8"/>
      <name val="Georgia"/>
      <family val="1"/>
    </font>
    <font>
      <sz val="11"/>
      <color indexed="48"/>
      <name val="Georgia"/>
      <family val="1"/>
    </font>
    <font>
      <b/>
      <sz val="11"/>
      <name val="Georgia"/>
      <family val="1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indexed="10"/>
      <name val="Arial"/>
      <family val="2"/>
    </font>
    <font>
      <i/>
      <sz val="9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b/>
      <i/>
      <u/>
      <sz val="10"/>
      <color rgb="FF0000FF"/>
      <name val="Arial"/>
      <family val="2"/>
    </font>
    <font>
      <sz val="10"/>
      <color rgb="FF0000FF"/>
      <name val="Georgia"/>
      <family val="1"/>
    </font>
    <font>
      <b/>
      <sz val="9"/>
      <color rgb="FF0000FF"/>
      <name val="Georgia"/>
      <family val="1"/>
    </font>
    <font>
      <b/>
      <sz val="10"/>
      <color rgb="FF0000FF"/>
      <name val="Georgia"/>
      <family val="1"/>
    </font>
    <font>
      <sz val="11"/>
      <color rgb="FF0000FF"/>
      <name val="Georgia"/>
      <family val="1"/>
    </font>
    <font>
      <sz val="11"/>
      <color theme="1"/>
      <name val="Arial"/>
      <family val="2"/>
    </font>
    <font>
      <sz val="11"/>
      <color rgb="FF0000FF"/>
      <name val="Arial"/>
      <family val="2"/>
    </font>
    <font>
      <b/>
      <sz val="11"/>
      <color rgb="FF0000FF"/>
      <name val="Arial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9"/>
      <color rgb="FF0000FF"/>
      <name val="Arial"/>
      <family val="2"/>
    </font>
    <font>
      <i/>
      <sz val="9"/>
      <color theme="1"/>
      <name val="Arial"/>
      <family val="2"/>
    </font>
    <font>
      <b/>
      <sz val="11"/>
      <color theme="0"/>
      <name val="Georgia"/>
      <family val="1"/>
    </font>
    <font>
      <u/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4659260841701"/>
        <bgColor indexed="8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7">
    <xf numFmtId="0" fontId="0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10" fillId="0" borderId="0" applyNumberFormat="0" applyFont="0" applyFill="0" applyAlignment="0" applyProtection="0"/>
    <xf numFmtId="0" fontId="11" fillId="0" borderId="0" applyNumberFormat="0" applyFon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4" applyNumberFormat="0" applyFill="0" applyAlignment="0" applyProtection="0"/>
    <xf numFmtId="0" fontId="15" fillId="7" borderId="0" applyNumberFormat="0" applyBorder="0" applyAlignment="0" applyProtection="0"/>
    <xf numFmtId="0" fontId="6" fillId="0" borderId="0">
      <alignment vertical="top"/>
    </xf>
    <xf numFmtId="0" fontId="6" fillId="0" borderId="0"/>
    <xf numFmtId="0" fontId="1" fillId="0" borderId="0"/>
    <xf numFmtId="0" fontId="7" fillId="4" borderId="5" applyNumberFormat="0" applyFont="0" applyAlignment="0" applyProtection="0"/>
    <xf numFmtId="0" fontId="16" fillId="16" borderId="6" applyNumberFormat="0" applyAlignment="0" applyProtection="0"/>
    <xf numFmtId="10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7" applyNumberFormat="0" applyFont="0" applyBorder="0" applyAlignment="0" applyProtection="0"/>
    <xf numFmtId="0" fontId="14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</xf>
  </cellStyleXfs>
  <cellXfs count="482">
    <xf numFmtId="0" fontId="0" fillId="0" borderId="0" xfId="0" applyAlignment="1"/>
    <xf numFmtId="3" fontId="19" fillId="18" borderId="0" xfId="0" applyNumberFormat="1" applyFont="1" applyFill="1" applyBorder="1" applyAlignment="1"/>
    <xf numFmtId="3" fontId="0" fillId="18" borderId="0" xfId="0" applyNumberFormat="1" applyFill="1" applyAlignment="1"/>
    <xf numFmtId="42" fontId="0" fillId="18" borderId="0" xfId="0" applyNumberFormat="1" applyFill="1" applyAlignment="1"/>
    <xf numFmtId="3" fontId="20" fillId="18" borderId="0" xfId="0" applyNumberFormat="1" applyFont="1" applyFill="1" applyAlignment="1"/>
    <xf numFmtId="3" fontId="20" fillId="18" borderId="8" xfId="0" applyNumberFormat="1" applyFont="1" applyFill="1" applyBorder="1" applyAlignment="1"/>
    <xf numFmtId="3" fontId="20" fillId="18" borderId="9" xfId="0" applyNumberFormat="1" applyFont="1" applyFill="1" applyBorder="1" applyAlignment="1"/>
    <xf numFmtId="42" fontId="20" fillId="18" borderId="10" xfId="0" applyNumberFormat="1" applyFont="1" applyFill="1" applyBorder="1" applyAlignment="1"/>
    <xf numFmtId="3" fontId="20" fillId="18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3" fontId="6" fillId="18" borderId="13" xfId="0" applyNumberFormat="1" applyFont="1" applyFill="1" applyBorder="1" applyAlignment="1"/>
    <xf numFmtId="3" fontId="0" fillId="18" borderId="14" xfId="0" applyNumberFormat="1" applyFill="1" applyBorder="1" applyAlignment="1"/>
    <xf numFmtId="42" fontId="7" fillId="18" borderId="14" xfId="31" applyNumberFormat="1" applyFont="1" applyFill="1" applyBorder="1" applyAlignment="1">
      <alignment horizontal="right"/>
    </xf>
    <xf numFmtId="3" fontId="0" fillId="18" borderId="15" xfId="0" applyNumberFormat="1" applyFill="1" applyBorder="1" applyAlignment="1">
      <alignment horizontal="left"/>
    </xf>
    <xf numFmtId="3" fontId="0" fillId="18" borderId="15" xfId="0" applyNumberFormat="1" applyFill="1" applyBorder="1" applyAlignment="1"/>
    <xf numFmtId="3" fontId="6" fillId="18" borderId="15" xfId="0" applyNumberFormat="1" applyFont="1" applyFill="1" applyBorder="1" applyAlignment="1"/>
    <xf numFmtId="0" fontId="6" fillId="0" borderId="0" xfId="0" applyFont="1" applyAlignment="1"/>
    <xf numFmtId="0" fontId="0" fillId="0" borderId="0" xfId="0" applyBorder="1" applyAlignment="1"/>
    <xf numFmtId="3" fontId="20" fillId="18" borderId="16" xfId="0" applyNumberFormat="1" applyFont="1" applyFill="1" applyBorder="1" applyAlignment="1"/>
    <xf numFmtId="0" fontId="0" fillId="0" borderId="13" xfId="0" applyBorder="1" applyAlignment="1"/>
    <xf numFmtId="42" fontId="20" fillId="18" borderId="17" xfId="0" applyNumberFormat="1" applyFont="1" applyFill="1" applyBorder="1" applyAlignment="1">
      <alignment horizontal="right"/>
    </xf>
    <xf numFmtId="3" fontId="20" fillId="18" borderId="15" xfId="0" applyNumberFormat="1" applyFont="1" applyFill="1" applyBorder="1" applyAlignment="1">
      <alignment horizontal="center"/>
    </xf>
    <xf numFmtId="3" fontId="20" fillId="18" borderId="18" xfId="0" applyNumberFormat="1" applyFont="1" applyFill="1" applyBorder="1" applyAlignment="1"/>
    <xf numFmtId="3" fontId="0" fillId="18" borderId="19" xfId="0" applyNumberFormat="1" applyFill="1" applyBorder="1" applyAlignment="1"/>
    <xf numFmtId="42" fontId="7" fillId="18" borderId="17" xfId="31" applyNumberFormat="1" applyFont="1" applyFill="1" applyBorder="1" applyAlignment="1">
      <alignment horizontal="right"/>
    </xf>
    <xf numFmtId="3" fontId="0" fillId="18" borderId="13" xfId="0" applyNumberFormat="1" applyFill="1" applyBorder="1" applyAlignment="1"/>
    <xf numFmtId="8" fontId="0" fillId="0" borderId="0" xfId="0" applyNumberFormat="1" applyAlignment="1"/>
    <xf numFmtId="3" fontId="0" fillId="0" borderId="15" xfId="0" applyNumberFormat="1" applyFill="1" applyBorder="1" applyAlignment="1"/>
    <xf numFmtId="0" fontId="20" fillId="0" borderId="18" xfId="0" applyFont="1" applyBorder="1" applyAlignment="1"/>
    <xf numFmtId="3" fontId="0" fillId="18" borderId="20" xfId="0" applyNumberFormat="1" applyFill="1" applyBorder="1" applyAlignment="1"/>
    <xf numFmtId="3" fontId="0" fillId="18" borderId="21" xfId="0" applyNumberFormat="1" applyFill="1" applyBorder="1" applyAlignment="1"/>
    <xf numFmtId="3" fontId="20" fillId="18" borderId="22" xfId="0" applyNumberFormat="1" applyFont="1" applyFill="1" applyBorder="1" applyAlignment="1"/>
    <xf numFmtId="0" fontId="0" fillId="0" borderId="23" xfId="0" applyBorder="1" applyAlignment="1"/>
    <xf numFmtId="42" fontId="20" fillId="18" borderId="24" xfId="31" applyNumberFormat="1" applyFont="1" applyFill="1" applyBorder="1" applyAlignment="1">
      <alignment horizontal="right"/>
    </xf>
    <xf numFmtId="3" fontId="0" fillId="18" borderId="25" xfId="0" applyNumberFormat="1" applyFill="1" applyBorder="1" applyAlignment="1"/>
    <xf numFmtId="3" fontId="20" fillId="18" borderId="0" xfId="0" applyNumberFormat="1" applyFont="1" applyFill="1" applyBorder="1" applyAlignment="1"/>
    <xf numFmtId="42" fontId="20" fillId="18" borderId="0" xfId="31" applyNumberFormat="1" applyFont="1" applyFill="1" applyBorder="1" applyAlignment="1">
      <alignment horizontal="right"/>
    </xf>
    <xf numFmtId="3" fontId="0" fillId="18" borderId="26" xfId="0" applyNumberFormat="1" applyFill="1" applyBorder="1" applyAlignment="1"/>
    <xf numFmtId="3" fontId="20" fillId="18" borderId="0" xfId="0" applyNumberFormat="1" applyFont="1" applyFill="1" applyBorder="1" applyAlignment="1">
      <alignment horizontal="center"/>
    </xf>
    <xf numFmtId="42" fontId="0" fillId="18" borderId="0" xfId="0" applyNumberFormat="1" applyFill="1" applyBorder="1" applyAlignment="1"/>
    <xf numFmtId="3" fontId="0" fillId="18" borderId="0" xfId="0" applyNumberFormat="1" applyFill="1" applyBorder="1" applyAlignment="1"/>
    <xf numFmtId="3" fontId="20" fillId="18" borderId="0" xfId="34" applyNumberFormat="1" applyFont="1" applyFill="1" applyBorder="1"/>
    <xf numFmtId="42" fontId="20" fillId="18" borderId="0" xfId="0" applyNumberFormat="1" applyFont="1" applyFill="1" applyBorder="1" applyAlignment="1">
      <alignment horizontal="center"/>
    </xf>
    <xf numFmtId="3" fontId="0" fillId="18" borderId="0" xfId="0" applyNumberFormat="1" applyFill="1" applyBorder="1" applyAlignment="1">
      <alignment horizontal="center"/>
    </xf>
    <xf numFmtId="42" fontId="7" fillId="18" borderId="0" xfId="31" applyNumberFormat="1" applyFont="1" applyFill="1" applyBorder="1" applyAlignment="1">
      <alignment horizontal="center"/>
    </xf>
    <xf numFmtId="42" fontId="7" fillId="18" borderId="0" xfId="34" applyNumberFormat="1" applyFont="1" applyFill="1" applyBorder="1"/>
    <xf numFmtId="42" fontId="7" fillId="18" borderId="0" xfId="28" applyNumberFormat="1" applyFont="1" applyFill="1" applyBorder="1"/>
    <xf numFmtId="42" fontId="6" fillId="18" borderId="0" xfId="31" applyNumberFormat="1" applyFont="1" applyFill="1" applyBorder="1" applyAlignment="1">
      <alignment horizontal="center"/>
    </xf>
    <xf numFmtId="42" fontId="0" fillId="0" borderId="0" xfId="0" applyNumberFormat="1" applyBorder="1" applyAlignment="1"/>
    <xf numFmtId="3" fontId="22" fillId="18" borderId="0" xfId="0" applyNumberFormat="1" applyFont="1" applyFill="1" applyBorder="1" applyAlignment="1"/>
    <xf numFmtId="3" fontId="21" fillId="19" borderId="0" xfId="0" applyNumberFormat="1" applyFont="1" applyFill="1" applyBorder="1" applyAlignment="1"/>
    <xf numFmtId="3" fontId="0" fillId="19" borderId="0" xfId="0" applyNumberFormat="1" applyFill="1" applyBorder="1" applyAlignment="1"/>
    <xf numFmtId="42" fontId="0" fillId="18" borderId="0" xfId="0" applyNumberFormat="1" applyFill="1" applyBorder="1" applyAlignment="1">
      <alignment horizontal="center"/>
    </xf>
    <xf numFmtId="3" fontId="0" fillId="18" borderId="0" xfId="0" quotePrefix="1" applyNumberFormat="1" applyFill="1" applyBorder="1" applyAlignment="1">
      <alignment horizontal="left"/>
    </xf>
    <xf numFmtId="42" fontId="7" fillId="18" borderId="0" xfId="28" applyNumberFormat="1" applyFont="1" applyFill="1" applyBorder="1" applyAlignment="1">
      <alignment horizontal="center"/>
    </xf>
    <xf numFmtId="42" fontId="0" fillId="18" borderId="0" xfId="0" applyNumberFormat="1" applyFont="1" applyFill="1" applyBorder="1" applyAlignment="1">
      <alignment horizontal="center"/>
    </xf>
    <xf numFmtId="42" fontId="20" fillId="18" borderId="0" xfId="31" applyNumberFormat="1" applyFont="1" applyFill="1" applyBorder="1" applyAlignment="1">
      <alignment horizontal="center"/>
    </xf>
    <xf numFmtId="42" fontId="20" fillId="18" borderId="0" xfId="0" applyNumberFormat="1" applyFont="1" applyFill="1" applyBorder="1" applyAlignment="1"/>
    <xf numFmtId="42" fontId="7" fillId="18" borderId="0" xfId="34" applyNumberFormat="1" applyFont="1" applyFill="1" applyBorder="1" applyAlignment="1">
      <alignment horizontal="center"/>
    </xf>
    <xf numFmtId="42" fontId="21" fillId="19" borderId="0" xfId="34" applyNumberFormat="1" applyFont="1" applyFill="1" applyBorder="1"/>
    <xf numFmtId="42" fontId="7" fillId="18" borderId="0" xfId="31" applyNumberFormat="1" applyFont="1" applyFill="1" applyBorder="1"/>
    <xf numFmtId="42" fontId="20" fillId="18" borderId="0" xfId="34" applyNumberFormat="1" applyFont="1" applyFill="1" applyBorder="1"/>
    <xf numFmtId="42" fontId="0" fillId="0" borderId="0" xfId="0" applyNumberFormat="1" applyAlignment="1"/>
    <xf numFmtId="0" fontId="20" fillId="0" borderId="0" xfId="0" applyFont="1" applyAlignment="1"/>
    <xf numFmtId="3" fontId="23" fillId="18" borderId="0" xfId="0" applyNumberFormat="1" applyFont="1" applyFill="1" applyAlignment="1"/>
    <xf numFmtId="42" fontId="7" fillId="18" borderId="27" xfId="31" applyNumberFormat="1" applyFont="1" applyFill="1" applyBorder="1" applyAlignment="1">
      <alignment horizontal="right"/>
    </xf>
    <xf numFmtId="42" fontId="20" fillId="18" borderId="28" xfId="31" applyNumberFormat="1" applyFont="1" applyFill="1" applyBorder="1" applyAlignment="1">
      <alignment horizontal="right"/>
    </xf>
    <xf numFmtId="42" fontId="20" fillId="18" borderId="29" xfId="31" applyNumberFormat="1" applyFont="1" applyFill="1" applyBorder="1" applyAlignment="1">
      <alignment horizontal="right"/>
    </xf>
    <xf numFmtId="3" fontId="0" fillId="18" borderId="30" xfId="0" applyNumberFormat="1" applyFill="1" applyBorder="1" applyAlignment="1"/>
    <xf numFmtId="3" fontId="0" fillId="20" borderId="14" xfId="0" applyNumberFormat="1" applyFill="1" applyBorder="1" applyAlignment="1"/>
    <xf numFmtId="42" fontId="20" fillId="20" borderId="17" xfId="0" applyNumberFormat="1" applyFont="1" applyFill="1" applyBorder="1" applyAlignment="1">
      <alignment horizontal="right"/>
    </xf>
    <xf numFmtId="3" fontId="24" fillId="18" borderId="31" xfId="0" applyNumberFormat="1" applyFont="1" applyFill="1" applyBorder="1" applyAlignment="1"/>
    <xf numFmtId="0" fontId="25" fillId="0" borderId="32" xfId="0" applyFont="1" applyBorder="1" applyAlignment="1"/>
    <xf numFmtId="3" fontId="25" fillId="18" borderId="32" xfId="0" applyNumberFormat="1" applyFont="1" applyFill="1" applyBorder="1" applyAlignment="1"/>
    <xf numFmtId="42" fontId="24" fillId="18" borderId="32" xfId="34" applyNumberFormat="1" applyFont="1" applyFill="1" applyBorder="1" applyAlignment="1">
      <alignment horizontal="center"/>
    </xf>
    <xf numFmtId="42" fontId="7" fillId="18" borderId="33" xfId="31" applyNumberFormat="1" applyFont="1" applyFill="1" applyBorder="1" applyAlignment="1">
      <alignment horizontal="right"/>
    </xf>
    <xf numFmtId="3" fontId="6" fillId="18" borderId="21" xfId="0" applyNumberFormat="1" applyFont="1" applyFill="1" applyBorder="1" applyAlignment="1"/>
    <xf numFmtId="3" fontId="0" fillId="18" borderId="34" xfId="0" applyNumberFormat="1" applyFill="1" applyBorder="1" applyAlignment="1"/>
    <xf numFmtId="3" fontId="0" fillId="18" borderId="35" xfId="0" applyNumberFormat="1" applyFill="1" applyBorder="1" applyAlignment="1"/>
    <xf numFmtId="0" fontId="0" fillId="0" borderId="36" xfId="0" applyBorder="1" applyAlignment="1"/>
    <xf numFmtId="3" fontId="6" fillId="18" borderId="30" xfId="0" applyNumberFormat="1" applyFont="1" applyFill="1" applyBorder="1" applyAlignment="1"/>
    <xf numFmtId="42" fontId="7" fillId="18" borderId="29" xfId="31" applyNumberFormat="1" applyFont="1" applyFill="1" applyBorder="1" applyAlignment="1">
      <alignment horizontal="right"/>
    </xf>
    <xf numFmtId="3" fontId="25" fillId="18" borderId="37" xfId="0" applyNumberFormat="1" applyFont="1" applyFill="1" applyBorder="1" applyAlignment="1"/>
    <xf numFmtId="0" fontId="25" fillId="0" borderId="0" xfId="0" applyFont="1" applyAlignment="1"/>
    <xf numFmtId="3" fontId="0" fillId="18" borderId="38" xfId="0" applyNumberFormat="1" applyFill="1" applyBorder="1" applyAlignment="1"/>
    <xf numFmtId="3" fontId="26" fillId="18" borderId="39" xfId="0" applyNumberFormat="1" applyFont="1" applyFill="1" applyBorder="1" applyAlignment="1"/>
    <xf numFmtId="3" fontId="26" fillId="18" borderId="40" xfId="0" applyNumberFormat="1" applyFont="1" applyFill="1" applyBorder="1" applyAlignment="1">
      <alignment horizontal="center"/>
    </xf>
    <xf numFmtId="3" fontId="26" fillId="18" borderId="41" xfId="0" applyNumberFormat="1" applyFont="1" applyFill="1" applyBorder="1" applyAlignment="1"/>
    <xf numFmtId="3" fontId="26" fillId="18" borderId="42" xfId="0" applyNumberFormat="1" applyFont="1" applyFill="1" applyBorder="1" applyAlignment="1">
      <alignment horizontal="center"/>
    </xf>
    <xf numFmtId="3" fontId="0" fillId="18" borderId="43" xfId="0" applyNumberFormat="1" applyFill="1" applyBorder="1" applyAlignment="1"/>
    <xf numFmtId="3" fontId="0" fillId="18" borderId="16" xfId="0" applyNumberFormat="1" applyFill="1" applyBorder="1" applyAlignment="1"/>
    <xf numFmtId="3" fontId="0" fillId="18" borderId="44" xfId="0" applyNumberFormat="1" applyFill="1" applyBorder="1" applyAlignment="1"/>
    <xf numFmtId="3" fontId="0" fillId="18" borderId="12" xfId="0" applyNumberFormat="1" applyFill="1" applyBorder="1" applyAlignment="1"/>
    <xf numFmtId="3" fontId="20" fillId="18" borderId="0" xfId="0" applyNumberFormat="1" applyFont="1" applyFill="1" applyBorder="1" applyAlignment="1">
      <alignment horizontal="right" indent="1"/>
    </xf>
    <xf numFmtId="3" fontId="0" fillId="18" borderId="31" xfId="0" applyNumberFormat="1" applyFill="1" applyBorder="1" applyAlignment="1"/>
    <xf numFmtId="3" fontId="20" fillId="18" borderId="32" xfId="0" applyNumberFormat="1" applyFont="1" applyFill="1" applyBorder="1" applyAlignment="1">
      <alignment horizontal="right" indent="1"/>
    </xf>
    <xf numFmtId="3" fontId="27" fillId="18" borderId="32" xfId="0" applyNumberFormat="1" applyFont="1" applyFill="1" applyBorder="1" applyAlignment="1">
      <alignment horizontal="center"/>
    </xf>
    <xf numFmtId="0" fontId="0" fillId="0" borderId="45" xfId="0" applyBorder="1" applyAlignment="1"/>
    <xf numFmtId="3" fontId="26" fillId="18" borderId="40" xfId="0" applyNumberFormat="1" applyFont="1" applyFill="1" applyBorder="1" applyAlignment="1"/>
    <xf numFmtId="3" fontId="26" fillId="18" borderId="42" xfId="0" applyNumberFormat="1" applyFont="1" applyFill="1" applyBorder="1" applyAlignment="1"/>
    <xf numFmtId="3" fontId="0" fillId="18" borderId="46" xfId="0" applyNumberFormat="1" applyFill="1" applyBorder="1" applyAlignment="1"/>
    <xf numFmtId="3" fontId="0" fillId="18" borderId="47" xfId="0" applyNumberFormat="1" applyFill="1" applyBorder="1" applyAlignment="1"/>
    <xf numFmtId="3" fontId="0" fillId="18" borderId="32" xfId="0" applyNumberFormat="1" applyFill="1" applyBorder="1" applyAlignment="1"/>
    <xf numFmtId="3" fontId="6" fillId="18" borderId="9" xfId="0" applyNumberFormat="1" applyFont="1" applyFill="1" applyBorder="1" applyAlignment="1"/>
    <xf numFmtId="0" fontId="20" fillId="0" borderId="13" xfId="0" applyFont="1" applyBorder="1" applyAlignment="1"/>
    <xf numFmtId="3" fontId="0" fillId="18" borderId="28" xfId="0" applyNumberFormat="1" applyFill="1" applyBorder="1" applyAlignment="1"/>
    <xf numFmtId="42" fontId="20" fillId="20" borderId="17" xfId="31" applyNumberFormat="1" applyFont="1" applyFill="1" applyBorder="1" applyAlignment="1">
      <alignment horizontal="right"/>
    </xf>
    <xf numFmtId="3" fontId="49" fillId="18" borderId="14" xfId="0" applyNumberFormat="1" applyFont="1" applyFill="1" applyBorder="1" applyAlignment="1"/>
    <xf numFmtId="3" fontId="49" fillId="18" borderId="33" xfId="0" applyNumberFormat="1" applyFont="1" applyFill="1" applyBorder="1" applyAlignment="1"/>
    <xf numFmtId="3" fontId="49" fillId="18" borderId="10" xfId="0" applyNumberFormat="1" applyFont="1" applyFill="1" applyBorder="1" applyAlignment="1">
      <alignment horizontal="center" wrapText="1"/>
    </xf>
    <xf numFmtId="3" fontId="50" fillId="18" borderId="0" xfId="0" applyNumberFormat="1" applyFont="1" applyFill="1" applyAlignment="1"/>
    <xf numFmtId="3" fontId="49" fillId="18" borderId="48" xfId="0" applyNumberFormat="1" applyFont="1" applyFill="1" applyBorder="1" applyAlignment="1">
      <alignment horizontal="center"/>
    </xf>
    <xf numFmtId="3" fontId="49" fillId="18" borderId="14" xfId="0" applyNumberFormat="1" applyFont="1" applyFill="1" applyBorder="1" applyAlignment="1">
      <alignment horizontal="center"/>
    </xf>
    <xf numFmtId="3" fontId="49" fillId="18" borderId="49" xfId="0" applyNumberFormat="1" applyFont="1" applyFill="1" applyBorder="1" applyAlignment="1">
      <alignment horizontal="center"/>
    </xf>
    <xf numFmtId="3" fontId="49" fillId="18" borderId="28" xfId="0" applyNumberFormat="1" applyFont="1" applyFill="1" applyBorder="1" applyAlignment="1"/>
    <xf numFmtId="0" fontId="0" fillId="25" borderId="13" xfId="0" applyFill="1" applyBorder="1" applyAlignment="1"/>
    <xf numFmtId="3" fontId="0" fillId="26" borderId="13" xfId="0" applyNumberFormat="1" applyFill="1" applyBorder="1" applyAlignment="1"/>
    <xf numFmtId="3" fontId="26" fillId="18" borderId="50" xfId="0" applyNumberFormat="1" applyFont="1" applyFill="1" applyBorder="1" applyAlignment="1">
      <alignment horizontal="center"/>
    </xf>
    <xf numFmtId="3" fontId="26" fillId="18" borderId="51" xfId="0" applyNumberFormat="1" applyFont="1" applyFill="1" applyBorder="1" applyAlignment="1">
      <alignment horizontal="center"/>
    </xf>
    <xf numFmtId="3" fontId="20" fillId="18" borderId="26" xfId="28" applyNumberFormat="1" applyFont="1" applyFill="1" applyBorder="1" applyAlignment="1">
      <alignment horizontal="center"/>
    </xf>
    <xf numFmtId="5" fontId="20" fillId="18" borderId="26" xfId="31" applyNumberFormat="1" applyFont="1" applyFill="1" applyBorder="1" applyAlignment="1">
      <alignment horizontal="center"/>
    </xf>
    <xf numFmtId="5" fontId="20" fillId="18" borderId="37" xfId="31" applyNumberFormat="1" applyFont="1" applyFill="1" applyBorder="1" applyAlignment="1">
      <alignment horizontal="center"/>
    </xf>
    <xf numFmtId="3" fontId="6" fillId="18" borderId="52" xfId="0" applyNumberFormat="1" applyFont="1" applyFill="1" applyBorder="1" applyAlignment="1">
      <alignment horizontal="center"/>
    </xf>
    <xf numFmtId="3" fontId="6" fillId="18" borderId="15" xfId="0" applyNumberFormat="1" applyFont="1" applyFill="1" applyBorder="1" applyAlignment="1">
      <alignment horizontal="center"/>
    </xf>
    <xf numFmtId="3" fontId="6" fillId="18" borderId="53" xfId="0" applyNumberFormat="1" applyFont="1" applyFill="1" applyBorder="1" applyAlignment="1">
      <alignment horizontal="center"/>
    </xf>
    <xf numFmtId="3" fontId="6" fillId="18" borderId="20" xfId="0" applyNumberFormat="1" applyFont="1" applyFill="1" applyBorder="1" applyAlignment="1"/>
    <xf numFmtId="3" fontId="28" fillId="18" borderId="0" xfId="0" applyNumberFormat="1" applyFont="1" applyFill="1" applyAlignment="1">
      <alignment horizontal="right"/>
    </xf>
    <xf numFmtId="3" fontId="29" fillId="18" borderId="0" xfId="0" applyNumberFormat="1" applyFont="1" applyFill="1" applyAlignment="1">
      <alignment horizontal="left"/>
    </xf>
    <xf numFmtId="1" fontId="30" fillId="18" borderId="0" xfId="31" applyNumberFormat="1" applyFont="1" applyFill="1" applyAlignment="1">
      <alignment horizontal="left"/>
    </xf>
    <xf numFmtId="0" fontId="31" fillId="0" borderId="0" xfId="48" applyFont="1"/>
    <xf numFmtId="0" fontId="32" fillId="0" borderId="0" xfId="48" applyFont="1" applyFill="1" applyBorder="1"/>
    <xf numFmtId="14" fontId="33" fillId="0" borderId="0" xfId="48" applyNumberFormat="1" applyFont="1" applyFill="1" applyBorder="1"/>
    <xf numFmtId="165" fontId="31" fillId="0" borderId="0" xfId="29" applyNumberFormat="1" applyFont="1" applyBorder="1"/>
    <xf numFmtId="0" fontId="31" fillId="0" borderId="0" xfId="48" applyFont="1" applyBorder="1"/>
    <xf numFmtId="0" fontId="34" fillId="0" borderId="0" xfId="48" applyFont="1"/>
    <xf numFmtId="0" fontId="34" fillId="22" borderId="0" xfId="48" applyFont="1" applyFill="1" applyBorder="1" applyAlignment="1"/>
    <xf numFmtId="0" fontId="36" fillId="0" borderId="54" xfId="48" applyFont="1" applyBorder="1" applyAlignment="1">
      <alignment horizontal="left"/>
    </xf>
    <xf numFmtId="165" fontId="37" fillId="0" borderId="54" xfId="48" applyNumberFormat="1" applyFont="1" applyBorder="1" applyAlignment="1">
      <alignment horizontal="center"/>
    </xf>
    <xf numFmtId="0" fontId="31" fillId="0" borderId="55" xfId="48" applyFont="1" applyBorder="1" applyAlignment="1">
      <alignment wrapText="1"/>
    </xf>
    <xf numFmtId="0" fontId="35" fillId="0" borderId="0" xfId="48" applyFont="1" applyFill="1" applyBorder="1" applyAlignment="1">
      <alignment horizontal="center"/>
    </xf>
    <xf numFmtId="0" fontId="36" fillId="23" borderId="54" xfId="48" applyFont="1" applyFill="1" applyBorder="1" applyAlignment="1">
      <alignment horizontal="left"/>
    </xf>
    <xf numFmtId="165" fontId="34" fillId="23" borderId="54" xfId="29" applyNumberFormat="1" applyFont="1" applyFill="1" applyBorder="1" applyAlignment="1">
      <alignment horizontal="center"/>
    </xf>
    <xf numFmtId="0" fontId="34" fillId="22" borderId="0" xfId="48" applyFont="1" applyFill="1" applyBorder="1"/>
    <xf numFmtId="0" fontId="31" fillId="22" borderId="0" xfId="48" applyFont="1" applyFill="1" applyBorder="1"/>
    <xf numFmtId="0" fontId="31" fillId="22" borderId="0" xfId="48" applyFont="1" applyFill="1"/>
    <xf numFmtId="166" fontId="31" fillId="0" borderId="0" xfId="33" applyNumberFormat="1" applyFont="1" applyBorder="1"/>
    <xf numFmtId="0" fontId="36" fillId="0" borderId="36" xfId="48" applyFont="1" applyFill="1" applyBorder="1" applyAlignment="1">
      <alignment horizontal="left"/>
    </xf>
    <xf numFmtId="43" fontId="31" fillId="0" borderId="36" xfId="29" applyFont="1" applyFill="1" applyBorder="1" applyAlignment="1">
      <alignment horizontal="left"/>
    </xf>
    <xf numFmtId="165" fontId="33" fillId="0" borderId="36" xfId="29" applyNumberFormat="1" applyFont="1" applyFill="1" applyBorder="1" applyAlignment="1">
      <alignment horizontal="center"/>
    </xf>
    <xf numFmtId="166" fontId="33" fillId="22" borderId="0" xfId="33" applyNumberFormat="1" applyFont="1" applyFill="1" applyBorder="1"/>
    <xf numFmtId="0" fontId="31" fillId="0" borderId="56" xfId="48" applyFont="1" applyBorder="1"/>
    <xf numFmtId="0" fontId="34" fillId="0" borderId="0" xfId="48" applyFont="1" applyBorder="1"/>
    <xf numFmtId="166" fontId="33" fillId="0" borderId="0" xfId="33" applyNumberFormat="1" applyFont="1" applyBorder="1"/>
    <xf numFmtId="0" fontId="31" fillId="0" borderId="55" xfId="48" applyFont="1" applyBorder="1"/>
    <xf numFmtId="6" fontId="31" fillId="0" borderId="54" xfId="48" applyNumberFormat="1" applyFont="1" applyBorder="1"/>
    <xf numFmtId="0" fontId="34" fillId="0" borderId="0" xfId="48" applyFont="1" applyBorder="1" applyAlignment="1">
      <alignment horizontal="center"/>
    </xf>
    <xf numFmtId="0" fontId="34" fillId="0" borderId="57" xfId="48" applyFont="1" applyBorder="1"/>
    <xf numFmtId="0" fontId="31" fillId="0" borderId="58" xfId="48" applyFont="1" applyBorder="1"/>
    <xf numFmtId="43" fontId="31" fillId="0" borderId="59" xfId="48" applyNumberFormat="1" applyFont="1" applyBorder="1"/>
    <xf numFmtId="0" fontId="34" fillId="0" borderId="60" xfId="48" applyFont="1" applyBorder="1"/>
    <xf numFmtId="0" fontId="31" fillId="0" borderId="61" xfId="48" applyFont="1" applyBorder="1"/>
    <xf numFmtId="43" fontId="31" fillId="0" borderId="62" xfId="48" applyNumberFormat="1" applyFont="1" applyBorder="1"/>
    <xf numFmtId="44" fontId="31" fillId="0" borderId="63" xfId="48" applyNumberFormat="1" applyFont="1" applyBorder="1"/>
    <xf numFmtId="165" fontId="33" fillId="0" borderId="0" xfId="29" applyNumberFormat="1" applyFont="1" applyBorder="1"/>
    <xf numFmtId="165" fontId="33" fillId="0" borderId="61" xfId="29" applyNumberFormat="1" applyFont="1" applyBorder="1"/>
    <xf numFmtId="0" fontId="31" fillId="0" borderId="64" xfId="48" applyFont="1" applyFill="1" applyBorder="1"/>
    <xf numFmtId="44" fontId="31" fillId="0" borderId="65" xfId="29" applyNumberFormat="1" applyFont="1" applyBorder="1"/>
    <xf numFmtId="8" fontId="31" fillId="0" borderId="0" xfId="48" applyNumberFormat="1" applyFont="1" applyBorder="1"/>
    <xf numFmtId="3" fontId="31" fillId="0" borderId="0" xfId="48" applyNumberFormat="1" applyFont="1" applyBorder="1"/>
    <xf numFmtId="0" fontId="34" fillId="0" borderId="66" xfId="48" applyFont="1" applyBorder="1"/>
    <xf numFmtId="165" fontId="33" fillId="0" borderId="67" xfId="29" applyNumberFormat="1" applyFont="1" applyBorder="1"/>
    <xf numFmtId="43" fontId="31" fillId="0" borderId="68" xfId="48" applyNumberFormat="1" applyFont="1" applyBorder="1"/>
    <xf numFmtId="0" fontId="31" fillId="0" borderId="56" xfId="48" applyFont="1" applyFill="1" applyBorder="1"/>
    <xf numFmtId="10" fontId="38" fillId="0" borderId="69" xfId="52" applyNumberFormat="1" applyFont="1" applyBorder="1" applyAlignment="1">
      <alignment horizontal="right"/>
    </xf>
    <xf numFmtId="10" fontId="38" fillId="0" borderId="70" xfId="48" applyNumberFormat="1" applyFont="1" applyBorder="1" applyAlignment="1">
      <alignment horizontal="left"/>
    </xf>
    <xf numFmtId="0" fontId="35" fillId="22" borderId="0" xfId="48" applyFont="1" applyFill="1" applyBorder="1"/>
    <xf numFmtId="0" fontId="34" fillId="22" borderId="55" xfId="48" applyFont="1" applyFill="1" applyBorder="1"/>
    <xf numFmtId="10" fontId="38" fillId="22" borderId="0" xfId="52" applyNumberFormat="1" applyFont="1" applyFill="1" applyBorder="1" applyAlignment="1">
      <alignment horizontal="right"/>
    </xf>
    <xf numFmtId="9" fontId="38" fillId="22" borderId="63" xfId="52" applyNumberFormat="1" applyFont="1" applyFill="1" applyBorder="1"/>
    <xf numFmtId="9" fontId="38" fillId="22" borderId="0" xfId="52" applyNumberFormat="1" applyFont="1" applyFill="1" applyBorder="1"/>
    <xf numFmtId="0" fontId="33" fillId="22" borderId="0" xfId="48" applyFont="1" applyFill="1" applyBorder="1"/>
    <xf numFmtId="10" fontId="38" fillId="22" borderId="63" xfId="52" applyNumberFormat="1" applyFont="1" applyFill="1" applyBorder="1" applyAlignment="1">
      <alignment horizontal="left"/>
    </xf>
    <xf numFmtId="0" fontId="33" fillId="22" borderId="0" xfId="48" applyFont="1" applyFill="1" applyBorder="1" applyAlignment="1"/>
    <xf numFmtId="0" fontId="34" fillId="22" borderId="64" xfId="48" applyFont="1" applyFill="1" applyBorder="1"/>
    <xf numFmtId="10" fontId="31" fillId="22" borderId="42" xfId="52" applyNumberFormat="1" applyFont="1" applyFill="1" applyBorder="1" applyAlignment="1">
      <alignment horizontal="right"/>
    </xf>
    <xf numFmtId="0" fontId="37" fillId="22" borderId="65" xfId="48" applyFont="1" applyFill="1" applyBorder="1"/>
    <xf numFmtId="0" fontId="37" fillId="22" borderId="0" xfId="48" applyFont="1" applyFill="1" applyBorder="1"/>
    <xf numFmtId="164" fontId="33" fillId="22" borderId="0" xfId="52" applyNumberFormat="1" applyFont="1" applyFill="1" applyBorder="1"/>
    <xf numFmtId="0" fontId="35" fillId="24" borderId="71" xfId="48" applyFont="1" applyFill="1" applyBorder="1"/>
    <xf numFmtId="0" fontId="35" fillId="24" borderId="36" xfId="48" applyFont="1" applyFill="1" applyBorder="1"/>
    <xf numFmtId="0" fontId="35" fillId="24" borderId="72" xfId="48" applyFont="1" applyFill="1" applyBorder="1"/>
    <xf numFmtId="0" fontId="39" fillId="0" borderId="55" xfId="48" applyFont="1" applyBorder="1"/>
    <xf numFmtId="0" fontId="31" fillId="0" borderId="63" xfId="48" applyFont="1" applyBorder="1"/>
    <xf numFmtId="165" fontId="31" fillId="0" borderId="0" xfId="29" applyNumberFormat="1" applyFont="1"/>
    <xf numFmtId="0" fontId="31" fillId="0" borderId="55" xfId="48" applyFont="1" applyBorder="1" applyAlignment="1">
      <alignment horizontal="left" indent="1"/>
    </xf>
    <xf numFmtId="165" fontId="31" fillId="0" borderId="0" xfId="48" applyNumberFormat="1" applyFont="1"/>
    <xf numFmtId="0" fontId="31" fillId="0" borderId="0" xfId="48" applyFont="1" applyBorder="1" applyAlignment="1">
      <alignment horizontal="right"/>
    </xf>
    <xf numFmtId="9" fontId="33" fillId="0" borderId="0" xfId="52" applyNumberFormat="1" applyFont="1" applyBorder="1" applyAlignment="1">
      <alignment horizontal="left"/>
    </xf>
    <xf numFmtId="0" fontId="34" fillId="0" borderId="56" xfId="48" applyFont="1" applyFill="1" applyBorder="1"/>
    <xf numFmtId="0" fontId="40" fillId="0" borderId="69" xfId="48" applyFont="1" applyFill="1" applyBorder="1"/>
    <xf numFmtId="0" fontId="34" fillId="0" borderId="69" xfId="48" applyFont="1" applyFill="1" applyBorder="1"/>
    <xf numFmtId="0" fontId="34" fillId="0" borderId="70" xfId="48" applyFont="1" applyFill="1" applyBorder="1"/>
    <xf numFmtId="0" fontId="40" fillId="0" borderId="69" xfId="48" applyFont="1" applyBorder="1"/>
    <xf numFmtId="165" fontId="40" fillId="0" borderId="69" xfId="29" applyNumberFormat="1" applyFont="1" applyBorder="1"/>
    <xf numFmtId="0" fontId="40" fillId="0" borderId="0" xfId="48" applyFont="1"/>
    <xf numFmtId="0" fontId="31" fillId="0" borderId="71" xfId="48" applyFont="1" applyFill="1" applyBorder="1"/>
    <xf numFmtId="0" fontId="31" fillId="0" borderId="36" xfId="48" applyFont="1" applyFill="1" applyBorder="1"/>
    <xf numFmtId="0" fontId="31" fillId="0" borderId="72" xfId="48" applyFont="1" applyFill="1" applyBorder="1"/>
    <xf numFmtId="0" fontId="31" fillId="0" borderId="36" xfId="48" applyFont="1" applyBorder="1"/>
    <xf numFmtId="165" fontId="31" fillId="0" borderId="36" xfId="29" applyNumberFormat="1" applyFont="1" applyBorder="1"/>
    <xf numFmtId="0" fontId="34" fillId="21" borderId="64" xfId="48" applyFont="1" applyFill="1" applyBorder="1"/>
    <xf numFmtId="0" fontId="40" fillId="21" borderId="42" xfId="48" applyFont="1" applyFill="1" applyBorder="1"/>
    <xf numFmtId="0" fontId="34" fillId="21" borderId="42" xfId="48" applyFont="1" applyFill="1" applyBorder="1"/>
    <xf numFmtId="0" fontId="34" fillId="21" borderId="65" xfId="48" applyFont="1" applyFill="1" applyBorder="1"/>
    <xf numFmtId="165" fontId="40" fillId="21" borderId="42" xfId="29" applyNumberFormat="1" applyFont="1" applyFill="1" applyBorder="1"/>
    <xf numFmtId="0" fontId="31" fillId="22" borderId="55" xfId="48" applyFont="1" applyFill="1" applyBorder="1"/>
    <xf numFmtId="0" fontId="31" fillId="22" borderId="63" xfId="48" applyFont="1" applyFill="1" applyBorder="1"/>
    <xf numFmtId="10" fontId="31" fillId="22" borderId="0" xfId="52" applyNumberFormat="1" applyFont="1" applyFill="1"/>
    <xf numFmtId="0" fontId="39" fillId="0" borderId="56" xfId="48" applyFont="1" applyBorder="1"/>
    <xf numFmtId="0" fontId="31" fillId="0" borderId="69" xfId="48" applyFont="1" applyBorder="1"/>
    <xf numFmtId="0" fontId="31" fillId="0" borderId="70" xfId="48" applyFont="1" applyBorder="1"/>
    <xf numFmtId="165" fontId="31" fillId="0" borderId="69" xfId="29" applyNumberFormat="1" applyFont="1" applyBorder="1"/>
    <xf numFmtId="164" fontId="33" fillId="0" borderId="0" xfId="52" applyNumberFormat="1" applyFont="1" applyBorder="1" applyAlignment="1">
      <alignment horizontal="right"/>
    </xf>
    <xf numFmtId="165" fontId="31" fillId="0" borderId="0" xfId="48" applyNumberFormat="1" applyFont="1" applyBorder="1"/>
    <xf numFmtId="0" fontId="34" fillId="0" borderId="71" xfId="48" applyFont="1" applyFill="1" applyBorder="1"/>
    <xf numFmtId="0" fontId="40" fillId="0" borderId="36" xfId="48" applyFont="1" applyFill="1" applyBorder="1"/>
    <xf numFmtId="0" fontId="34" fillId="0" borderId="36" xfId="48" applyFont="1" applyFill="1" applyBorder="1"/>
    <xf numFmtId="0" fontId="34" fillId="0" borderId="72" xfId="48" applyFont="1" applyFill="1" applyBorder="1"/>
    <xf numFmtId="0" fontId="40" fillId="0" borderId="36" xfId="48" applyFont="1" applyBorder="1"/>
    <xf numFmtId="165" fontId="40" fillId="0" borderId="36" xfId="29" applyNumberFormat="1" applyFont="1" applyBorder="1"/>
    <xf numFmtId="165" fontId="42" fillId="0" borderId="36" xfId="29" applyNumberFormat="1" applyFont="1" applyBorder="1"/>
    <xf numFmtId="0" fontId="31" fillId="0" borderId="64" xfId="48" applyFont="1" applyBorder="1"/>
    <xf numFmtId="164" fontId="33" fillId="0" borderId="63" xfId="52" applyNumberFormat="1" applyFont="1" applyBorder="1"/>
    <xf numFmtId="0" fontId="34" fillId="0" borderId="64" xfId="48" applyFont="1" applyFill="1" applyBorder="1"/>
    <xf numFmtId="0" fontId="40" fillId="0" borderId="71" xfId="48" applyFont="1" applyFill="1" applyBorder="1"/>
    <xf numFmtId="9" fontId="34" fillId="0" borderId="72" xfId="52" applyFont="1" applyFill="1" applyBorder="1"/>
    <xf numFmtId="0" fontId="34" fillId="21" borderId="71" xfId="48" applyFont="1" applyFill="1" applyBorder="1"/>
    <xf numFmtId="0" fontId="40" fillId="21" borderId="36" xfId="48" applyFont="1" applyFill="1" applyBorder="1"/>
    <xf numFmtId="0" fontId="34" fillId="21" borderId="36" xfId="48" applyFont="1" applyFill="1" applyBorder="1"/>
    <xf numFmtId="0" fontId="34" fillId="21" borderId="72" xfId="48" applyFont="1" applyFill="1" applyBorder="1"/>
    <xf numFmtId="165" fontId="40" fillId="21" borderId="36" xfId="29" applyNumberFormat="1" applyFont="1" applyFill="1" applyBorder="1"/>
    <xf numFmtId="0" fontId="38" fillId="0" borderId="55" xfId="48" applyFont="1" applyBorder="1"/>
    <xf numFmtId="0" fontId="38" fillId="0" borderId="0" xfId="48" applyFont="1" applyBorder="1"/>
    <xf numFmtId="0" fontId="34" fillId="0" borderId="56" xfId="48" applyFont="1" applyBorder="1"/>
    <xf numFmtId="0" fontId="34" fillId="0" borderId="69" xfId="48" applyFont="1" applyBorder="1"/>
    <xf numFmtId="0" fontId="40" fillId="0" borderId="70" xfId="48" applyFont="1" applyBorder="1"/>
    <xf numFmtId="0" fontId="40" fillId="0" borderId="72" xfId="48" applyFont="1" applyFill="1" applyBorder="1"/>
    <xf numFmtId="43" fontId="40" fillId="0" borderId="36" xfId="29" applyFont="1" applyBorder="1"/>
    <xf numFmtId="42" fontId="0" fillId="0" borderId="0" xfId="0" applyNumberFormat="1" applyFill="1" applyAlignment="1"/>
    <xf numFmtId="1" fontId="30" fillId="0" borderId="0" xfId="31" applyNumberFormat="1" applyFont="1" applyFill="1" applyAlignment="1">
      <alignment horizontal="left"/>
    </xf>
    <xf numFmtId="42" fontId="20" fillId="0" borderId="73" xfId="0" applyNumberFormat="1" applyFont="1" applyFill="1" applyBorder="1" applyAlignment="1"/>
    <xf numFmtId="42" fontId="7" fillId="0" borderId="17" xfId="31" applyNumberFormat="1" applyFont="1" applyFill="1" applyBorder="1" applyAlignment="1">
      <alignment horizontal="right"/>
    </xf>
    <xf numFmtId="42" fontId="7" fillId="0" borderId="27" xfId="31" applyNumberFormat="1" applyFont="1" applyFill="1" applyBorder="1" applyAlignment="1">
      <alignment horizontal="right"/>
    </xf>
    <xf numFmtId="42" fontId="20" fillId="0" borderId="29" xfId="31" applyNumberFormat="1" applyFont="1" applyFill="1" applyBorder="1" applyAlignment="1">
      <alignment horizontal="right"/>
    </xf>
    <xf numFmtId="3" fontId="0" fillId="0" borderId="34" xfId="0" applyNumberFormat="1" applyFill="1" applyBorder="1" applyAlignment="1"/>
    <xf numFmtId="42" fontId="20" fillId="0" borderId="17" xfId="0" applyNumberFormat="1" applyFont="1" applyFill="1" applyBorder="1" applyAlignment="1">
      <alignment horizontal="right"/>
    </xf>
    <xf numFmtId="42" fontId="20" fillId="0" borderId="17" xfId="31" applyNumberFormat="1" applyFont="1" applyFill="1" applyBorder="1" applyAlignment="1">
      <alignment horizontal="right"/>
    </xf>
    <xf numFmtId="42" fontId="7" fillId="0" borderId="29" xfId="31" applyNumberFormat="1" applyFont="1" applyFill="1" applyBorder="1" applyAlignment="1">
      <alignment horizontal="right"/>
    </xf>
    <xf numFmtId="42" fontId="20" fillId="0" borderId="74" xfId="31" applyNumberFormat="1" applyFont="1" applyFill="1" applyBorder="1" applyAlignment="1">
      <alignment horizontal="right"/>
    </xf>
    <xf numFmtId="42" fontId="20" fillId="0" borderId="0" xfId="31" applyNumberFormat="1" applyFont="1" applyFill="1" applyBorder="1" applyAlignment="1">
      <alignment horizontal="right"/>
    </xf>
    <xf numFmtId="42" fontId="24" fillId="0" borderId="32" xfId="34" applyNumberFormat="1" applyFont="1" applyFill="1" applyBorder="1" applyAlignment="1">
      <alignment horizontal="center"/>
    </xf>
    <xf numFmtId="42" fontId="20" fillId="0" borderId="0" xfId="0" applyNumberFormat="1" applyFont="1" applyFill="1" applyBorder="1" applyAlignment="1">
      <alignment horizontal="center"/>
    </xf>
    <xf numFmtId="42" fontId="7" fillId="0" borderId="0" xfId="31" applyNumberFormat="1" applyFont="1" applyFill="1" applyBorder="1" applyAlignment="1">
      <alignment horizontal="center"/>
    </xf>
    <xf numFmtId="42" fontId="0" fillId="0" borderId="0" xfId="0" applyNumberFormat="1" applyFill="1" applyBorder="1" applyAlignment="1"/>
    <xf numFmtId="42" fontId="7" fillId="0" borderId="0" xfId="34" applyNumberFormat="1" applyFont="1" applyFill="1" applyBorder="1"/>
    <xf numFmtId="0" fontId="6" fillId="0" borderId="0" xfId="0" applyFont="1" applyFill="1" applyAlignment="1">
      <alignment horizontal="left" wrapText="1"/>
    </xf>
    <xf numFmtId="42" fontId="6" fillId="0" borderId="0" xfId="31" applyNumberFormat="1" applyFont="1" applyFill="1" applyBorder="1" applyAlignment="1">
      <alignment horizontal="center"/>
    </xf>
    <xf numFmtId="42" fontId="0" fillId="0" borderId="0" xfId="0" applyNumberFormat="1" applyFill="1" applyBorder="1" applyAlignment="1">
      <alignment horizontal="center"/>
    </xf>
    <xf numFmtId="42" fontId="7" fillId="0" borderId="0" xfId="28" applyNumberFormat="1" applyFont="1" applyFill="1" applyBorder="1" applyAlignment="1">
      <alignment horizontal="center"/>
    </xf>
    <xf numFmtId="42" fontId="0" fillId="0" borderId="0" xfId="0" applyNumberFormat="1" applyFont="1" applyFill="1" applyBorder="1" applyAlignment="1">
      <alignment horizontal="center"/>
    </xf>
    <xf numFmtId="42" fontId="20" fillId="0" borderId="0" xfId="31" applyNumberFormat="1" applyFont="1" applyFill="1" applyBorder="1" applyAlignment="1">
      <alignment horizontal="center"/>
    </xf>
    <xf numFmtId="42" fontId="20" fillId="0" borderId="0" xfId="0" applyNumberFormat="1" applyFont="1" applyFill="1" applyBorder="1" applyAlignment="1"/>
    <xf numFmtId="42" fontId="7" fillId="0" borderId="0" xfId="34" applyNumberFormat="1" applyFont="1" applyFill="1" applyBorder="1" applyAlignment="1">
      <alignment horizontal="center"/>
    </xf>
    <xf numFmtId="42" fontId="21" fillId="0" borderId="0" xfId="34" applyNumberFormat="1" applyFont="1" applyFill="1" applyBorder="1"/>
    <xf numFmtId="42" fontId="7" fillId="0" borderId="0" xfId="31" applyNumberFormat="1" applyFont="1" applyFill="1" applyBorder="1"/>
    <xf numFmtId="42" fontId="20" fillId="0" borderId="0" xfId="34" applyNumberFormat="1" applyFont="1" applyFill="1" applyBorder="1"/>
    <xf numFmtId="42" fontId="7" fillId="0" borderId="0" xfId="28" applyNumberFormat="1" applyFont="1" applyFill="1" applyBorder="1"/>
    <xf numFmtId="166" fontId="51" fillId="0" borderId="70" xfId="33" applyNumberFormat="1" applyFont="1" applyBorder="1"/>
    <xf numFmtId="1" fontId="51" fillId="0" borderId="63" xfId="33" applyNumberFormat="1" applyFont="1" applyBorder="1"/>
    <xf numFmtId="10" fontId="51" fillId="0" borderId="63" xfId="52" applyNumberFormat="1" applyFont="1" applyBorder="1"/>
    <xf numFmtId="10" fontId="31" fillId="0" borderId="63" xfId="51" applyFont="1" applyBorder="1"/>
    <xf numFmtId="10" fontId="31" fillId="0" borderId="0" xfId="51" applyFont="1"/>
    <xf numFmtId="8" fontId="31" fillId="0" borderId="0" xfId="48" applyNumberFormat="1" applyFont="1"/>
    <xf numFmtId="0" fontId="35" fillId="27" borderId="54" xfId="48" applyFont="1" applyFill="1" applyBorder="1" applyAlignment="1">
      <alignment horizontal="left"/>
    </xf>
    <xf numFmtId="0" fontId="35" fillId="27" borderId="54" xfId="48" applyFont="1" applyFill="1" applyBorder="1" applyAlignment="1">
      <alignment horizontal="center"/>
    </xf>
    <xf numFmtId="0" fontId="52" fillId="0" borderId="54" xfId="48" applyFont="1" applyBorder="1" applyAlignment="1">
      <alignment horizontal="left"/>
    </xf>
    <xf numFmtId="0" fontId="53" fillId="0" borderId="54" xfId="48" applyFont="1" applyBorder="1" applyAlignment="1">
      <alignment horizontal="center"/>
    </xf>
    <xf numFmtId="0" fontId="36" fillId="25" borderId="54" xfId="48" applyFont="1" applyFill="1" applyBorder="1" applyAlignment="1">
      <alignment horizontal="left"/>
    </xf>
    <xf numFmtId="0" fontId="31" fillId="25" borderId="54" xfId="48" applyFont="1" applyFill="1" applyBorder="1"/>
    <xf numFmtId="165" fontId="38" fillId="25" borderId="54" xfId="29" applyNumberFormat="1" applyFont="1" applyFill="1" applyBorder="1" applyAlignment="1">
      <alignment horizontal="center"/>
    </xf>
    <xf numFmtId="0" fontId="31" fillId="0" borderId="71" xfId="48" applyFont="1" applyBorder="1"/>
    <xf numFmtId="5" fontId="54" fillId="0" borderId="36" xfId="31" applyNumberFormat="1" applyFont="1" applyBorder="1"/>
    <xf numFmtId="0" fontId="31" fillId="0" borderId="72" xfId="48" applyFont="1" applyBorder="1"/>
    <xf numFmtId="5" fontId="53" fillId="0" borderId="54" xfId="31" applyNumberFormat="1" applyFont="1" applyBorder="1" applyAlignment="1">
      <alignment horizontal="right"/>
    </xf>
    <xf numFmtId="5" fontId="53" fillId="25" borderId="54" xfId="31" applyNumberFormat="1" applyFont="1" applyFill="1" applyBorder="1" applyAlignment="1">
      <alignment horizontal="right"/>
    </xf>
    <xf numFmtId="37" fontId="31" fillId="0" borderId="0" xfId="48" applyNumberFormat="1" applyFont="1"/>
    <xf numFmtId="37" fontId="31" fillId="0" borderId="0" xfId="29" applyNumberFormat="1" applyFont="1"/>
    <xf numFmtId="37" fontId="40" fillId="0" borderId="69" xfId="29" applyNumberFormat="1" applyFont="1" applyBorder="1"/>
    <xf numFmtId="37" fontId="54" fillId="0" borderId="36" xfId="29" applyNumberFormat="1" applyFont="1" applyBorder="1"/>
    <xf numFmtId="37" fontId="40" fillId="21" borderId="42" xfId="29" applyNumberFormat="1" applyFont="1" applyFill="1" applyBorder="1"/>
    <xf numFmtId="37" fontId="31" fillId="22" borderId="0" xfId="52" applyNumberFormat="1" applyFont="1" applyFill="1"/>
    <xf numFmtId="37" fontId="41" fillId="0" borderId="69" xfId="29" applyNumberFormat="1" applyFont="1" applyBorder="1"/>
    <xf numFmtId="37" fontId="41" fillId="0" borderId="0" xfId="29" applyNumberFormat="1" applyFont="1"/>
    <xf numFmtId="37" fontId="40" fillId="0" borderId="36" xfId="29" applyNumberFormat="1" applyFont="1" applyBorder="1"/>
    <xf numFmtId="37" fontId="42" fillId="0" borderId="36" xfId="29" applyNumberFormat="1" applyFont="1" applyBorder="1"/>
    <xf numFmtId="37" fontId="40" fillId="21" borderId="36" xfId="29" applyNumberFormat="1" applyFont="1" applyFill="1" applyBorder="1"/>
    <xf numFmtId="37" fontId="31" fillId="0" borderId="0" xfId="51" applyNumberFormat="1" applyFont="1"/>
    <xf numFmtId="0" fontId="44" fillId="0" borderId="0" xfId="46" applyFont="1" applyAlignment="1"/>
    <xf numFmtId="3" fontId="43" fillId="0" borderId="0" xfId="46" applyNumberFormat="1" applyFont="1" applyAlignment="1"/>
    <xf numFmtId="0" fontId="45" fillId="0" borderId="0" xfId="46" applyFont="1" applyAlignment="1">
      <alignment horizontal="left" indent="1"/>
    </xf>
    <xf numFmtId="16" fontId="44" fillId="0" borderId="0" xfId="46" applyNumberFormat="1" applyFont="1" applyAlignment="1"/>
    <xf numFmtId="0" fontId="19" fillId="0" borderId="0" xfId="46" applyFont="1" applyAlignment="1"/>
    <xf numFmtId="0" fontId="19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3" fillId="0" borderId="0" xfId="0" applyFont="1" applyAlignment="1"/>
    <xf numFmtId="0" fontId="44" fillId="0" borderId="0" xfId="0" applyFont="1" applyAlignment="1"/>
    <xf numFmtId="0" fontId="55" fillId="0" borderId="0" xfId="0" applyFont="1" applyAlignment="1"/>
    <xf numFmtId="0" fontId="55" fillId="0" borderId="55" xfId="0" applyFont="1" applyBorder="1" applyAlignment="1"/>
    <xf numFmtId="0" fontId="55" fillId="0" borderId="0" xfId="0" applyFont="1" applyBorder="1" applyAlignment="1"/>
    <xf numFmtId="0" fontId="55" fillId="0" borderId="63" xfId="0" applyFont="1" applyBorder="1" applyAlignment="1"/>
    <xf numFmtId="6" fontId="55" fillId="0" borderId="0" xfId="0" applyNumberFormat="1" applyFont="1" applyBorder="1" applyAlignment="1"/>
    <xf numFmtId="6" fontId="55" fillId="0" borderId="63" xfId="0" applyNumberFormat="1" applyFont="1" applyBorder="1" applyAlignment="1"/>
    <xf numFmtId="0" fontId="44" fillId="0" borderId="64" xfId="0" applyFont="1" applyBorder="1" applyAlignment="1"/>
    <xf numFmtId="6" fontId="44" fillId="0" borderId="42" xfId="0" applyNumberFormat="1" applyFont="1" applyBorder="1" applyAlignment="1"/>
    <xf numFmtId="6" fontId="44" fillId="0" borderId="65" xfId="0" applyNumberFormat="1" applyFont="1" applyBorder="1" applyAlignment="1"/>
    <xf numFmtId="7" fontId="56" fillId="0" borderId="42" xfId="31" applyFont="1" applyBorder="1" applyAlignment="1"/>
    <xf numFmtId="7" fontId="44" fillId="0" borderId="0" xfId="0" applyNumberFormat="1" applyFont="1" applyAlignment="1"/>
    <xf numFmtId="0" fontId="44" fillId="0" borderId="42" xfId="0" applyFont="1" applyBorder="1" applyAlignment="1"/>
    <xf numFmtId="0" fontId="44" fillId="0" borderId="42" xfId="0" applyFont="1" applyBorder="1" applyAlignment="1">
      <alignment horizontal="center"/>
    </xf>
    <xf numFmtId="0" fontId="44" fillId="0" borderId="55" xfId="0" applyFont="1" applyBorder="1" applyAlignment="1"/>
    <xf numFmtId="0" fontId="44" fillId="0" borderId="65" xfId="0" applyFont="1" applyBorder="1" applyAlignment="1"/>
    <xf numFmtId="8" fontId="44" fillId="0" borderId="65" xfId="0" applyNumberFormat="1" applyFont="1" applyBorder="1" applyAlignment="1"/>
    <xf numFmtId="10" fontId="43" fillId="0" borderId="0" xfId="51" applyFont="1" applyAlignment="1"/>
    <xf numFmtId="0" fontId="44" fillId="0" borderId="56" xfId="0" applyFont="1" applyBorder="1" applyAlignment="1"/>
    <xf numFmtId="9" fontId="56" fillId="0" borderId="69" xfId="51" applyNumberFormat="1" applyFont="1" applyBorder="1" applyAlignment="1"/>
    <xf numFmtId="0" fontId="44" fillId="0" borderId="69" xfId="0" applyFont="1" applyBorder="1" applyAlignment="1"/>
    <xf numFmtId="9" fontId="56" fillId="0" borderId="0" xfId="51" applyNumberFormat="1" applyFont="1" applyBorder="1" applyAlignment="1"/>
    <xf numFmtId="0" fontId="44" fillId="0" borderId="0" xfId="0" applyFont="1" applyBorder="1" applyAlignment="1"/>
    <xf numFmtId="10" fontId="56" fillId="0" borderId="63" xfId="51" applyFont="1" applyBorder="1" applyAlignment="1"/>
    <xf numFmtId="166" fontId="56" fillId="0" borderId="0" xfId="31" applyNumberFormat="1" applyFont="1" applyBorder="1"/>
    <xf numFmtId="0" fontId="56" fillId="0" borderId="63" xfId="0" applyFont="1" applyBorder="1" applyAlignment="1"/>
    <xf numFmtId="0" fontId="55" fillId="0" borderId="64" xfId="0" applyFont="1" applyBorder="1" applyAlignment="1"/>
    <xf numFmtId="164" fontId="56" fillId="0" borderId="42" xfId="51" applyNumberFormat="1" applyFont="1" applyBorder="1"/>
    <xf numFmtId="0" fontId="55" fillId="0" borderId="42" xfId="0" applyFont="1" applyBorder="1" applyAlignment="1"/>
    <xf numFmtId="5" fontId="44" fillId="0" borderId="70" xfId="31" applyNumberFormat="1" applyFont="1" applyBorder="1" applyAlignment="1"/>
    <xf numFmtId="3" fontId="43" fillId="0" borderId="0" xfId="0" applyNumberFormat="1" applyFont="1" applyAlignment="1"/>
    <xf numFmtId="0" fontId="44" fillId="0" borderId="0" xfId="47" applyFont="1" applyFill="1" applyBorder="1"/>
    <xf numFmtId="7" fontId="44" fillId="0" borderId="0" xfId="32" applyNumberFormat="1" applyFont="1" applyFill="1" applyBorder="1"/>
    <xf numFmtId="0" fontId="44" fillId="0" borderId="0" xfId="0" applyFont="1" applyFill="1" applyBorder="1" applyAlignment="1"/>
    <xf numFmtId="7" fontId="44" fillId="0" borderId="0" xfId="47" applyNumberFormat="1" applyFont="1" applyFill="1" applyBorder="1"/>
    <xf numFmtId="9" fontId="44" fillId="0" borderId="0" xfId="51" applyNumberFormat="1" applyFont="1" applyFill="1" applyBorder="1"/>
    <xf numFmtId="9" fontId="44" fillId="0" borderId="0" xfId="51" applyNumberFormat="1" applyFont="1" applyFill="1" applyBorder="1" applyAlignment="1"/>
    <xf numFmtId="44" fontId="44" fillId="0" borderId="0" xfId="32" applyFont="1" applyFill="1" applyBorder="1"/>
    <xf numFmtId="44" fontId="46" fillId="0" borderId="0" xfId="32" applyFont="1" applyFill="1" applyBorder="1"/>
    <xf numFmtId="44" fontId="43" fillId="0" borderId="0" xfId="47" applyNumberFormat="1" applyFont="1" applyFill="1" applyBorder="1"/>
    <xf numFmtId="44" fontId="43" fillId="0" borderId="0" xfId="32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43" fillId="0" borderId="0" xfId="47" applyFont="1" applyFill="1" applyBorder="1" applyAlignment="1">
      <alignment horizontal="center"/>
    </xf>
    <xf numFmtId="44" fontId="56" fillId="0" borderId="0" xfId="32" applyFont="1" applyFill="1" applyBorder="1"/>
    <xf numFmtId="44" fontId="56" fillId="0" borderId="42" xfId="32" applyFont="1" applyFill="1" applyBorder="1"/>
    <xf numFmtId="0" fontId="43" fillId="0" borderId="71" xfId="0" applyFont="1" applyBorder="1" applyAlignment="1"/>
    <xf numFmtId="7" fontId="44" fillId="0" borderId="0" xfId="31" applyFont="1" applyBorder="1" applyAlignment="1"/>
    <xf numFmtId="0" fontId="44" fillId="0" borderId="63" xfId="0" applyFont="1" applyBorder="1" applyAlignment="1"/>
    <xf numFmtId="7" fontId="56" fillId="0" borderId="0" xfId="31" applyFont="1" applyBorder="1" applyAlignment="1"/>
    <xf numFmtId="7" fontId="43" fillId="0" borderId="36" xfId="31" applyFont="1" applyBorder="1" applyAlignment="1"/>
    <xf numFmtId="8" fontId="44" fillId="0" borderId="42" xfId="0" applyNumberFormat="1" applyFont="1" applyBorder="1" applyAlignment="1"/>
    <xf numFmtId="0" fontId="43" fillId="0" borderId="36" xfId="0" applyFont="1" applyBorder="1" applyAlignment="1"/>
    <xf numFmtId="10" fontId="44" fillId="0" borderId="0" xfId="51" applyFont="1" applyBorder="1" applyAlignment="1"/>
    <xf numFmtId="7" fontId="44" fillId="0" borderId="42" xfId="31" applyFont="1" applyBorder="1" applyAlignment="1"/>
    <xf numFmtId="8" fontId="44" fillId="0" borderId="0" xfId="0" applyNumberFormat="1" applyFont="1" applyBorder="1" applyAlignment="1"/>
    <xf numFmtId="164" fontId="56" fillId="0" borderId="0" xfId="51" applyNumberFormat="1" applyFont="1" applyBorder="1"/>
    <xf numFmtId="0" fontId="44" fillId="0" borderId="36" xfId="0" applyFont="1" applyBorder="1" applyAlignment="1"/>
    <xf numFmtId="0" fontId="44" fillId="0" borderId="72" xfId="0" applyFont="1" applyBorder="1" applyAlignment="1"/>
    <xf numFmtId="0" fontId="44" fillId="0" borderId="55" xfId="47" applyFont="1" applyFill="1" applyBorder="1"/>
    <xf numFmtId="0" fontId="43" fillId="0" borderId="55" xfId="47" applyFont="1" applyFill="1" applyBorder="1"/>
    <xf numFmtId="0" fontId="43" fillId="0" borderId="64" xfId="0" applyFont="1" applyBorder="1" applyAlignment="1"/>
    <xf numFmtId="44" fontId="44" fillId="0" borderId="42" xfId="0" applyNumberFormat="1" applyFont="1" applyBorder="1" applyAlignment="1"/>
    <xf numFmtId="0" fontId="44" fillId="28" borderId="0" xfId="47" applyFont="1" applyFill="1" applyBorder="1"/>
    <xf numFmtId="0" fontId="44" fillId="28" borderId="42" xfId="47" applyFont="1" applyFill="1" applyBorder="1"/>
    <xf numFmtId="0" fontId="56" fillId="0" borderId="0" xfId="0" applyFont="1" applyBorder="1" applyAlignment="1"/>
    <xf numFmtId="0" fontId="56" fillId="0" borderId="36" xfId="0" applyFont="1" applyBorder="1" applyAlignment="1"/>
    <xf numFmtId="0" fontId="56" fillId="0" borderId="42" xfId="0" applyFont="1" applyBorder="1" applyAlignment="1"/>
    <xf numFmtId="166" fontId="55" fillId="0" borderId="0" xfId="31" applyNumberFormat="1" applyFont="1" applyFill="1" applyBorder="1"/>
    <xf numFmtId="0" fontId="45" fillId="0" borderId="0" xfId="46" applyFont="1" applyAlignment="1"/>
    <xf numFmtId="0" fontId="44" fillId="0" borderId="55" xfId="46" applyFont="1" applyBorder="1" applyAlignment="1"/>
    <xf numFmtId="5" fontId="44" fillId="0" borderId="0" xfId="31" applyNumberFormat="1" applyFont="1" applyBorder="1" applyAlignment="1"/>
    <xf numFmtId="0" fontId="45" fillId="0" borderId="63" xfId="46" applyFont="1" applyBorder="1" applyAlignment="1"/>
    <xf numFmtId="0" fontId="44" fillId="0" borderId="0" xfId="46" applyFont="1" applyBorder="1" applyAlignment="1"/>
    <xf numFmtId="10" fontId="44" fillId="0" borderId="0" xfId="46" applyNumberFormat="1" applyFont="1" applyBorder="1" applyAlignment="1"/>
    <xf numFmtId="0" fontId="44" fillId="0" borderId="64" xfId="46" applyFont="1" applyBorder="1" applyAlignment="1"/>
    <xf numFmtId="9" fontId="44" fillId="0" borderId="42" xfId="51" applyNumberFormat="1" applyFont="1" applyBorder="1" applyAlignment="1"/>
    <xf numFmtId="0" fontId="45" fillId="0" borderId="65" xfId="46" applyFont="1" applyBorder="1" applyAlignment="1"/>
    <xf numFmtId="0" fontId="45" fillId="0" borderId="63" xfId="46" applyFont="1" applyBorder="1" applyAlignment="1">
      <alignment horizontal="left" indent="1"/>
    </xf>
    <xf numFmtId="42" fontId="44" fillId="0" borderId="0" xfId="31" applyNumberFormat="1" applyFont="1" applyBorder="1" applyAlignment="1"/>
    <xf numFmtId="43" fontId="44" fillId="0" borderId="0" xfId="46" applyNumberFormat="1" applyFont="1" applyBorder="1" applyAlignment="1"/>
    <xf numFmtId="10" fontId="44" fillId="0" borderId="42" xfId="46" applyNumberFormat="1" applyFont="1" applyBorder="1" applyAlignment="1"/>
    <xf numFmtId="0" fontId="45" fillId="0" borderId="65" xfId="46" applyFont="1" applyBorder="1" applyAlignment="1">
      <alignment horizontal="left" indent="1"/>
    </xf>
    <xf numFmtId="0" fontId="44" fillId="0" borderId="56" xfId="46" applyFont="1" applyBorder="1" applyAlignment="1"/>
    <xf numFmtId="7" fontId="44" fillId="0" borderId="69" xfId="31" applyFont="1" applyBorder="1" applyAlignment="1"/>
    <xf numFmtId="0" fontId="45" fillId="0" borderId="70" xfId="46" applyFont="1" applyBorder="1" applyAlignment="1">
      <alignment horizontal="left" indent="1"/>
    </xf>
    <xf numFmtId="44" fontId="44" fillId="0" borderId="0" xfId="46" applyNumberFormat="1" applyFont="1" applyBorder="1" applyAlignment="1"/>
    <xf numFmtId="0" fontId="44" fillId="0" borderId="0" xfId="46" applyNumberFormat="1" applyFont="1" applyBorder="1" applyAlignment="1"/>
    <xf numFmtId="10" fontId="44" fillId="0" borderId="42" xfId="51" applyFont="1" applyBorder="1" applyAlignment="1"/>
    <xf numFmtId="14" fontId="49" fillId="18" borderId="0" xfId="0" applyNumberFormat="1" applyFont="1" applyFill="1" applyAlignment="1">
      <alignment horizontal="left"/>
    </xf>
    <xf numFmtId="14" fontId="57" fillId="0" borderId="0" xfId="0" applyNumberFormat="1" applyFont="1" applyAlignment="1"/>
    <xf numFmtId="166" fontId="54" fillId="0" borderId="0" xfId="33" applyNumberFormat="1" applyFont="1" applyBorder="1"/>
    <xf numFmtId="0" fontId="54" fillId="0" borderId="0" xfId="48" applyFont="1"/>
    <xf numFmtId="0" fontId="43" fillId="0" borderId="41" xfId="0" applyFont="1" applyBorder="1" applyAlignment="1"/>
    <xf numFmtId="7" fontId="43" fillId="0" borderId="42" xfId="31" applyFont="1" applyBorder="1"/>
    <xf numFmtId="0" fontId="44" fillId="0" borderId="51" xfId="0" applyFont="1" applyBorder="1" applyAlignment="1"/>
    <xf numFmtId="0" fontId="55" fillId="0" borderId="12" xfId="0" applyFont="1" applyBorder="1" applyAlignment="1"/>
    <xf numFmtId="7" fontId="56" fillId="0" borderId="0" xfId="31" applyFont="1" applyFill="1" applyBorder="1"/>
    <xf numFmtId="0" fontId="58" fillId="0" borderId="0" xfId="0" applyFont="1" applyBorder="1" applyAlignment="1"/>
    <xf numFmtId="0" fontId="59" fillId="0" borderId="26" xfId="0" applyFont="1" applyBorder="1" applyAlignment="1"/>
    <xf numFmtId="7" fontId="56" fillId="0" borderId="0" xfId="31" applyFont="1" applyBorder="1"/>
    <xf numFmtId="0" fontId="60" fillId="0" borderId="75" xfId="0" applyFont="1" applyFill="1" applyBorder="1" applyAlignment="1"/>
    <xf numFmtId="0" fontId="61" fillId="0" borderId="36" xfId="0" applyFont="1" applyBorder="1" applyAlignment="1"/>
    <xf numFmtId="0" fontId="26" fillId="0" borderId="76" xfId="0" applyFont="1" applyBorder="1" applyAlignment="1"/>
    <xf numFmtId="0" fontId="43" fillId="0" borderId="0" xfId="0" applyFont="1" applyBorder="1" applyAlignment="1"/>
    <xf numFmtId="0" fontId="44" fillId="0" borderId="12" xfId="0" applyFont="1" applyBorder="1" applyAlignment="1"/>
    <xf numFmtId="0" fontId="45" fillId="0" borderId="26" xfId="0" applyFont="1" applyBorder="1" applyAlignment="1"/>
    <xf numFmtId="0" fontId="60" fillId="0" borderId="75" xfId="0" applyFont="1" applyBorder="1" applyAlignment="1"/>
    <xf numFmtId="166" fontId="57" fillId="0" borderId="36" xfId="31" applyNumberFormat="1" applyFont="1" applyBorder="1"/>
    <xf numFmtId="7" fontId="47" fillId="0" borderId="36" xfId="0" applyNumberFormat="1" applyFont="1" applyBorder="1" applyAlignment="1"/>
    <xf numFmtId="0" fontId="62" fillId="0" borderId="76" xfId="0" applyFont="1" applyBorder="1" applyAlignment="1"/>
    <xf numFmtId="0" fontId="60" fillId="0" borderId="77" xfId="0" applyFont="1" applyBorder="1" applyAlignment="1"/>
    <xf numFmtId="166" fontId="57" fillId="0" borderId="69" xfId="31" applyNumberFormat="1" applyFont="1" applyBorder="1"/>
    <xf numFmtId="0" fontId="57" fillId="0" borderId="0" xfId="0" applyFont="1" applyBorder="1" applyAlignment="1"/>
    <xf numFmtId="0" fontId="60" fillId="0" borderId="26" xfId="0" applyFont="1" applyBorder="1" applyAlignment="1"/>
    <xf numFmtId="166" fontId="58" fillId="0" borderId="0" xfId="31" applyNumberFormat="1" applyFont="1" applyBorder="1"/>
    <xf numFmtId="0" fontId="58" fillId="0" borderId="69" xfId="0" applyFont="1" applyBorder="1" applyAlignment="1"/>
    <xf numFmtId="8" fontId="44" fillId="0" borderId="0" xfId="0" applyNumberFormat="1" applyFont="1" applyAlignment="1"/>
    <xf numFmtId="44" fontId="44" fillId="28" borderId="0" xfId="47" applyNumberFormat="1" applyFont="1" applyFill="1" applyBorder="1"/>
    <xf numFmtId="0" fontId="43" fillId="0" borderId="78" xfId="0" applyFont="1" applyBorder="1" applyAlignment="1"/>
    <xf numFmtId="7" fontId="43" fillId="0" borderId="78" xfId="31" applyFont="1" applyBorder="1" applyAlignment="1"/>
    <xf numFmtId="166" fontId="58" fillId="0" borderId="78" xfId="0" applyNumberFormat="1" applyFont="1" applyBorder="1" applyAlignment="1"/>
    <xf numFmtId="0" fontId="43" fillId="0" borderId="79" xfId="0" applyFont="1" applyBorder="1" applyAlignment="1"/>
    <xf numFmtId="0" fontId="45" fillId="0" borderId="80" xfId="0" applyFont="1" applyBorder="1" applyAlignment="1"/>
    <xf numFmtId="167" fontId="44" fillId="0" borderId="0" xfId="31" applyNumberFormat="1" applyFont="1" applyBorder="1" applyAlignment="1"/>
    <xf numFmtId="167" fontId="43" fillId="0" borderId="36" xfId="31" applyNumberFormat="1" applyFont="1" applyBorder="1"/>
    <xf numFmtId="167" fontId="43" fillId="0" borderId="69" xfId="31" applyNumberFormat="1" applyFont="1" applyBorder="1"/>
    <xf numFmtId="167" fontId="43" fillId="0" borderId="42" xfId="31" applyNumberFormat="1" applyFont="1" applyBorder="1"/>
    <xf numFmtId="167" fontId="44" fillId="0" borderId="0" xfId="31" applyNumberFormat="1" applyFont="1" applyBorder="1"/>
    <xf numFmtId="167" fontId="56" fillId="0" borderId="0" xfId="31" applyNumberFormat="1" applyFont="1" applyBorder="1"/>
    <xf numFmtId="164" fontId="43" fillId="0" borderId="0" xfId="51" applyNumberFormat="1" applyFont="1" applyAlignment="1"/>
    <xf numFmtId="164" fontId="44" fillId="0" borderId="0" xfId="51" applyNumberFormat="1" applyFont="1" applyAlignment="1"/>
    <xf numFmtId="7" fontId="44" fillId="0" borderId="0" xfId="31" applyNumberFormat="1" applyFont="1" applyBorder="1"/>
    <xf numFmtId="5" fontId="56" fillId="0" borderId="0" xfId="31" applyNumberFormat="1" applyFont="1" applyBorder="1"/>
    <xf numFmtId="0" fontId="6" fillId="0" borderId="0" xfId="0" applyFont="1" applyAlignment="1">
      <alignment horizontal="left" wrapText="1"/>
    </xf>
    <xf numFmtId="0" fontId="53" fillId="22" borderId="0" xfId="48" applyFont="1" applyFill="1" applyBorder="1" applyAlignment="1"/>
    <xf numFmtId="14" fontId="53" fillId="22" borderId="0" xfId="48" applyNumberFormat="1" applyFont="1" applyFill="1" applyBorder="1" applyAlignment="1">
      <alignment horizontal="left"/>
    </xf>
    <xf numFmtId="0" fontId="42" fillId="0" borderId="56" xfId="48" applyFont="1" applyBorder="1" applyAlignment="1">
      <alignment horizontal="left" vertical="top" wrapText="1"/>
    </xf>
    <xf numFmtId="0" fontId="42" fillId="0" borderId="69" xfId="48" applyFont="1" applyBorder="1" applyAlignment="1">
      <alignment horizontal="left" vertical="top" wrapText="1"/>
    </xf>
    <xf numFmtId="0" fontId="42" fillId="0" borderId="70" xfId="48" applyFont="1" applyBorder="1" applyAlignment="1">
      <alignment horizontal="left" vertical="top" wrapText="1"/>
    </xf>
    <xf numFmtId="0" fontId="42" fillId="0" borderId="55" xfId="48" applyFont="1" applyBorder="1" applyAlignment="1">
      <alignment horizontal="left" vertical="top" wrapText="1"/>
    </xf>
    <xf numFmtId="0" fontId="42" fillId="0" borderId="0" xfId="48" applyFont="1" applyBorder="1" applyAlignment="1">
      <alignment horizontal="left" vertical="top" wrapText="1"/>
    </xf>
    <xf numFmtId="0" fontId="42" fillId="0" borderId="63" xfId="48" applyFont="1" applyBorder="1" applyAlignment="1">
      <alignment horizontal="left" vertical="top" wrapText="1"/>
    </xf>
    <xf numFmtId="0" fontId="42" fillId="0" borderId="64" xfId="48" applyFont="1" applyBorder="1" applyAlignment="1">
      <alignment horizontal="left" vertical="top" wrapText="1"/>
    </xf>
    <xf numFmtId="0" fontId="42" fillId="0" borderId="42" xfId="48" applyFont="1" applyBorder="1" applyAlignment="1">
      <alignment horizontal="left" vertical="top" wrapText="1"/>
    </xf>
    <xf numFmtId="0" fontId="42" fillId="0" borderId="65" xfId="48" applyFont="1" applyBorder="1" applyAlignment="1">
      <alignment horizontal="left" vertical="top" wrapText="1"/>
    </xf>
    <xf numFmtId="0" fontId="63" fillId="27" borderId="42" xfId="48" applyFont="1" applyFill="1" applyBorder="1" applyAlignment="1">
      <alignment horizontal="center"/>
    </xf>
    <xf numFmtId="0" fontId="63" fillId="27" borderId="36" xfId="48" applyFont="1" applyFill="1" applyBorder="1" applyAlignment="1">
      <alignment horizontal="center"/>
    </xf>
    <xf numFmtId="0" fontId="43" fillId="0" borderId="81" xfId="0" applyFont="1" applyBorder="1" applyAlignment="1">
      <alignment horizontal="center"/>
    </xf>
    <xf numFmtId="0" fontId="43" fillId="0" borderId="82" xfId="0" applyFont="1" applyBorder="1" applyAlignment="1">
      <alignment horizontal="center"/>
    </xf>
    <xf numFmtId="0" fontId="43" fillId="0" borderId="83" xfId="0" applyFont="1" applyBorder="1" applyAlignment="1">
      <alignment horizontal="center"/>
    </xf>
    <xf numFmtId="0" fontId="44" fillId="0" borderId="0" xfId="0" applyFont="1" applyAlignment="1">
      <alignment horizontal="center" wrapText="1"/>
    </xf>
    <xf numFmtId="0" fontId="65" fillId="0" borderId="71" xfId="56" applyFont="1" applyBorder="1" applyAlignment="1">
      <alignment horizontal="center"/>
    </xf>
    <xf numFmtId="0" fontId="65" fillId="0" borderId="36" xfId="56" applyFont="1" applyBorder="1" applyAlignment="1">
      <alignment horizontal="center"/>
    </xf>
    <xf numFmtId="0" fontId="65" fillId="0" borderId="72" xfId="56" applyFont="1" applyBorder="1" applyAlignment="1">
      <alignment horizontal="center"/>
    </xf>
    <xf numFmtId="0" fontId="43" fillId="0" borderId="71" xfId="0" applyFont="1" applyBorder="1" applyAlignment="1">
      <alignment horizontal="center"/>
    </xf>
    <xf numFmtId="0" fontId="43" fillId="0" borderId="36" xfId="0" applyFont="1" applyBorder="1" applyAlignment="1">
      <alignment horizontal="center"/>
    </xf>
    <xf numFmtId="0" fontId="43" fillId="0" borderId="72" xfId="0" applyFont="1" applyBorder="1" applyAlignment="1">
      <alignment horizontal="center"/>
    </xf>
    <xf numFmtId="0" fontId="56" fillId="0" borderId="42" xfId="0" applyFont="1" applyBorder="1" applyAlignment="1">
      <alignment horizontal="left"/>
    </xf>
    <xf numFmtId="0" fontId="56" fillId="0" borderId="65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43" fillId="0" borderId="71" xfId="46" applyFont="1" applyBorder="1" applyAlignment="1">
      <alignment horizontal="center"/>
    </xf>
    <xf numFmtId="0" fontId="43" fillId="0" borderId="36" xfId="46" applyFont="1" applyBorder="1" applyAlignment="1">
      <alignment horizontal="center"/>
    </xf>
    <xf numFmtId="0" fontId="43" fillId="0" borderId="72" xfId="46" applyFont="1" applyBorder="1" applyAlignment="1">
      <alignment horizontal="center"/>
    </xf>
    <xf numFmtId="6" fontId="55" fillId="0" borderId="0" xfId="0" applyNumberFormat="1" applyFont="1" applyFill="1" applyBorder="1" applyAlignment="1"/>
    <xf numFmtId="6" fontId="55" fillId="0" borderId="63" xfId="0" applyNumberFormat="1" applyFont="1" applyFill="1" applyBorder="1" applyAlignment="1"/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Operating Pro Forma" xfId="29" xr:uid="{00000000-0005-0000-0000-00001C000000}"/>
    <cellStyle name="Comma0" xfId="30" xr:uid="{00000000-0005-0000-0000-00001D000000}"/>
    <cellStyle name="Currency" xfId="31" builtinId="4"/>
    <cellStyle name="Currency_05 HB subsidy HB disposition" xfId="32" xr:uid="{00000000-0005-0000-0000-00001F000000}"/>
    <cellStyle name="Currency_Operating Pro Forma" xfId="33" xr:uid="{00000000-0005-0000-0000-000020000000}"/>
    <cellStyle name="Currency0" xfId="34" xr:uid="{00000000-0005-0000-0000-000021000000}"/>
    <cellStyle name="Date" xfId="35" xr:uid="{00000000-0005-0000-0000-000022000000}"/>
    <cellStyle name="Explanatory Text" xfId="36" builtinId="53" customBuiltin="1"/>
    <cellStyle name="Fixed" xfId="37" xr:uid="{00000000-0005-0000-0000-000024000000}"/>
    <cellStyle name="Good" xfId="38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Hyperlink" xfId="56" builtinId="8"/>
    <cellStyle name="Input" xfId="43" builtinId="20" customBuiltin="1"/>
    <cellStyle name="Linked Cell" xfId="44" builtinId="24" customBuiltin="1"/>
    <cellStyle name="Neutral" xfId="45" builtinId="28" customBuiltin="1"/>
    <cellStyle name="Normal" xfId="0" builtinId="0"/>
    <cellStyle name="Normal 2" xfId="46" xr:uid="{00000000-0005-0000-0000-00002F000000}"/>
    <cellStyle name="Normal_05 HB subsidy HB disposition" xfId="47" xr:uid="{00000000-0005-0000-0000-000030000000}"/>
    <cellStyle name="Normal_Operating Pro Forma" xfId="48" xr:uid="{00000000-0005-0000-0000-000031000000}"/>
    <cellStyle name="Note" xfId="49" builtinId="10" customBuiltin="1"/>
    <cellStyle name="Output" xfId="50" builtinId="21" customBuiltin="1"/>
    <cellStyle name="Percent" xfId="51" builtinId="5"/>
    <cellStyle name="Percent_Operating Pro Forma" xfId="52" xr:uid="{00000000-0005-0000-0000-000035000000}"/>
    <cellStyle name="Title" xfId="53" builtinId="15" customBuiltin="1"/>
    <cellStyle name="Total" xfId="54" builtinId="25" customBuiltin="1"/>
    <cellStyle name="Warning Text" xfId="55" builtinId="11" customBuiltin="1"/>
  </cellStyles>
  <dxfs count="2">
    <dxf>
      <fill>
        <patternFill>
          <bgColor rgb="FFFF00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huduser.gov/portal/datasets/il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huduser.gov/portal/datasets/il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zoomScaleNormal="100" workbookViewId="0">
      <selection activeCell="I16" sqref="I16"/>
    </sheetView>
  </sheetViews>
  <sheetFormatPr defaultRowHeight="12.75" x14ac:dyDescent="0.2"/>
  <cols>
    <col min="2" max="2" width="83.140625" customWidth="1"/>
  </cols>
  <sheetData>
    <row r="1" spans="1:2" ht="20.100000000000001" customHeight="1" x14ac:dyDescent="0.25">
      <c r="A1" s="1" t="s">
        <v>181</v>
      </c>
    </row>
    <row r="2" spans="1:2" ht="20.100000000000001" customHeight="1" x14ac:dyDescent="0.2"/>
    <row r="3" spans="1:2" ht="20.100000000000001" customHeight="1" x14ac:dyDescent="0.2">
      <c r="A3" s="16" t="s">
        <v>282</v>
      </c>
    </row>
    <row r="4" spans="1:2" ht="20.100000000000001" customHeight="1" x14ac:dyDescent="0.2">
      <c r="A4" s="16"/>
      <c r="B4" s="16" t="s">
        <v>295</v>
      </c>
    </row>
    <row r="5" spans="1:2" ht="20.100000000000001" customHeight="1" x14ac:dyDescent="0.2">
      <c r="A5" s="16"/>
      <c r="B5" s="16" t="s">
        <v>192</v>
      </c>
    </row>
    <row r="6" spans="1:2" ht="20.100000000000001" customHeight="1" x14ac:dyDescent="0.2">
      <c r="B6" s="16" t="s">
        <v>182</v>
      </c>
    </row>
    <row r="7" spans="1:2" ht="20.100000000000001" customHeight="1" x14ac:dyDescent="0.2">
      <c r="B7" s="16"/>
    </row>
    <row r="8" spans="1:2" ht="20.100000000000001" customHeight="1" x14ac:dyDescent="0.2">
      <c r="A8" s="16" t="s">
        <v>297</v>
      </c>
    </row>
    <row r="9" spans="1:2" ht="20.100000000000001" customHeight="1" x14ac:dyDescent="0.2"/>
    <row r="10" spans="1:2" ht="20.100000000000001" customHeight="1" x14ac:dyDescent="0.2">
      <c r="A10" s="16" t="s">
        <v>296</v>
      </c>
    </row>
    <row r="11" spans="1:2" ht="20.100000000000001" customHeight="1" x14ac:dyDescent="0.2">
      <c r="A11" s="16"/>
      <c r="B11" s="16" t="s">
        <v>276</v>
      </c>
    </row>
    <row r="12" spans="1:2" ht="20.100000000000001" customHeight="1" x14ac:dyDescent="0.2">
      <c r="A12" s="16"/>
      <c r="B12" s="16" t="s">
        <v>298</v>
      </c>
    </row>
    <row r="13" spans="1:2" ht="30" customHeight="1" x14ac:dyDescent="0.2">
      <c r="B13" s="313" t="s">
        <v>299</v>
      </c>
    </row>
    <row r="14" spans="1:2" ht="20.100000000000001" customHeight="1" x14ac:dyDescent="0.2">
      <c r="B14" s="314"/>
    </row>
    <row r="15" spans="1:2" ht="20.100000000000001" customHeight="1" x14ac:dyDescent="0.2">
      <c r="A15" s="16" t="s">
        <v>283</v>
      </c>
    </row>
    <row r="16" spans="1:2" ht="20.100000000000001" customHeight="1" x14ac:dyDescent="0.2">
      <c r="B16" s="16" t="s">
        <v>295</v>
      </c>
    </row>
    <row r="17" ht="20.100000000000001" customHeight="1" x14ac:dyDescent="0.2"/>
    <row r="18" ht="20.100000000000001" customHeight="1" x14ac:dyDescent="0.2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96"/>
  <sheetViews>
    <sheetView tabSelected="1" zoomScale="130" zoomScaleNormal="130" workbookViewId="0">
      <pane xSplit="2" ySplit="11" topLeftCell="C51" activePane="bottomRight" state="frozen"/>
      <selection pane="topRight" activeCell="B1" sqref="B1"/>
      <selection pane="bottomLeft" activeCell="A12" sqref="A12"/>
      <selection pane="bottomRight" activeCell="B3" sqref="B3"/>
    </sheetView>
  </sheetViews>
  <sheetFormatPr defaultRowHeight="12.75" x14ac:dyDescent="0.2"/>
  <cols>
    <col min="2" max="2" width="25.85546875" customWidth="1"/>
    <col min="3" max="3" width="6.5703125" customWidth="1"/>
    <col min="4" max="8" width="18" customWidth="1"/>
    <col min="9" max="9" width="12.140625" style="62" customWidth="1"/>
    <col min="10" max="10" width="2.7109375" style="248" customWidth="1"/>
    <col min="11" max="11" width="44.140625" customWidth="1"/>
    <col min="13" max="13" width="12.28515625" bestFit="1" customWidth="1"/>
    <col min="14" max="14" width="9.85546875" bestFit="1" customWidth="1"/>
  </cols>
  <sheetData>
    <row r="1" spans="1:13" ht="15.75" x14ac:dyDescent="0.25">
      <c r="A1" s="1" t="s">
        <v>79</v>
      </c>
      <c r="B1" s="1"/>
      <c r="C1" s="1"/>
      <c r="D1" s="2"/>
      <c r="E1" s="2"/>
      <c r="F1" s="2"/>
      <c r="G1" s="2"/>
      <c r="H1" s="2"/>
      <c r="I1" s="3"/>
      <c r="K1" s="2"/>
    </row>
    <row r="2" spans="1:13" s="63" customFormat="1" ht="15" x14ac:dyDescent="0.35">
      <c r="A2" s="4" t="s">
        <v>0</v>
      </c>
      <c r="B2" s="110" t="s">
        <v>1</v>
      </c>
      <c r="C2" s="64"/>
      <c r="D2" s="126" t="s">
        <v>78</v>
      </c>
      <c r="E2" s="127">
        <f>E69</f>
        <v>0</v>
      </c>
      <c r="F2" s="126" t="s">
        <v>77</v>
      </c>
      <c r="G2" s="127">
        <f>E71</f>
        <v>0</v>
      </c>
      <c r="H2" s="126" t="s">
        <v>2</v>
      </c>
      <c r="I2" s="128">
        <f>F69</f>
        <v>0</v>
      </c>
      <c r="J2" s="249"/>
      <c r="K2" s="4"/>
    </row>
    <row r="3" spans="1:13" ht="13.5" thickBot="1" x14ac:dyDescent="0.25">
      <c r="A3" s="4" t="s">
        <v>274</v>
      </c>
      <c r="B3" s="404"/>
      <c r="C3" s="2"/>
      <c r="D3" s="2"/>
      <c r="E3" s="2"/>
      <c r="F3" s="2"/>
      <c r="G3" s="2"/>
      <c r="H3" s="2"/>
      <c r="I3" s="3"/>
      <c r="K3" s="2"/>
    </row>
    <row r="4" spans="1:13" x14ac:dyDescent="0.2">
      <c r="A4" s="5" t="s">
        <v>3</v>
      </c>
      <c r="B4" s="6"/>
      <c r="C4" s="103"/>
      <c r="D4" s="109" t="s">
        <v>4</v>
      </c>
      <c r="E4" s="109" t="s">
        <v>4</v>
      </c>
      <c r="F4" s="109" t="s">
        <v>4</v>
      </c>
      <c r="G4" s="109" t="s">
        <v>4</v>
      </c>
      <c r="H4" s="109" t="s">
        <v>4</v>
      </c>
      <c r="I4" s="7" t="s">
        <v>5</v>
      </c>
      <c r="J4" s="250"/>
      <c r="K4" s="8" t="s">
        <v>6</v>
      </c>
    </row>
    <row r="5" spans="1:13" x14ac:dyDescent="0.2">
      <c r="A5" s="9"/>
      <c r="B5" s="10" t="s">
        <v>7</v>
      </c>
      <c r="C5" s="10"/>
      <c r="D5" s="107"/>
      <c r="E5" s="107"/>
      <c r="F5" s="107"/>
      <c r="G5" s="107"/>
      <c r="H5" s="107"/>
      <c r="I5" s="12">
        <f>SUM(D5:H5)</f>
        <v>0</v>
      </c>
      <c r="J5" s="251"/>
      <c r="K5" s="13"/>
    </row>
    <row r="6" spans="1:13" x14ac:dyDescent="0.2">
      <c r="A6" s="9"/>
      <c r="B6" s="10" t="s">
        <v>8</v>
      </c>
      <c r="C6" s="10"/>
      <c r="D6" s="107"/>
      <c r="E6" s="107"/>
      <c r="F6" s="107"/>
      <c r="G6" s="107"/>
      <c r="H6" s="107"/>
      <c r="I6" s="12">
        <f>SUM(D6:H6)</f>
        <v>0</v>
      </c>
      <c r="J6" s="251"/>
      <c r="K6" s="14"/>
    </row>
    <row r="7" spans="1:13" x14ac:dyDescent="0.2">
      <c r="A7" s="9"/>
      <c r="B7" s="10" t="s">
        <v>9</v>
      </c>
      <c r="C7" s="10"/>
      <c r="D7" s="107"/>
      <c r="E7" s="107"/>
      <c r="F7" s="107"/>
      <c r="G7" s="107"/>
      <c r="H7" s="107"/>
      <c r="I7" s="12">
        <f>SUM(D7:H7)</f>
        <v>0</v>
      </c>
      <c r="J7" s="251"/>
      <c r="K7" s="14"/>
    </row>
    <row r="8" spans="1:13" x14ac:dyDescent="0.2">
      <c r="A8" s="9"/>
      <c r="B8" s="10" t="s">
        <v>10</v>
      </c>
      <c r="C8" s="10"/>
      <c r="D8" s="107"/>
      <c r="E8" s="107"/>
      <c r="F8" s="107"/>
      <c r="G8" s="107"/>
      <c r="H8" s="107"/>
      <c r="I8" s="12">
        <f>SUM(D8:H8)</f>
        <v>0</v>
      </c>
      <c r="J8" s="251"/>
      <c r="K8" s="15"/>
    </row>
    <row r="9" spans="1:13" x14ac:dyDescent="0.2">
      <c r="A9" s="9"/>
      <c r="B9" s="125" t="s">
        <v>76</v>
      </c>
      <c r="C9" s="29"/>
      <c r="D9" s="108"/>
      <c r="E9" s="108"/>
      <c r="F9" s="108"/>
      <c r="G9" s="108"/>
      <c r="H9" s="108"/>
      <c r="I9" s="75">
        <f>SUM(D9:H9)</f>
        <v>0</v>
      </c>
      <c r="J9" s="252"/>
      <c r="K9" s="76"/>
      <c r="L9" s="16"/>
    </row>
    <row r="10" spans="1:13" x14ac:dyDescent="0.2">
      <c r="A10" s="31" t="s">
        <v>11</v>
      </c>
      <c r="B10" s="79"/>
      <c r="C10" s="79"/>
      <c r="D10" s="66">
        <f t="shared" ref="D10:I10" si="0">SUM(D5:D9)</f>
        <v>0</v>
      </c>
      <c r="E10" s="66">
        <f t="shared" si="0"/>
        <v>0</v>
      </c>
      <c r="F10" s="66">
        <f t="shared" si="0"/>
        <v>0</v>
      </c>
      <c r="G10" s="66">
        <f t="shared" si="0"/>
        <v>0</v>
      </c>
      <c r="H10" s="66">
        <f t="shared" si="0"/>
        <v>0</v>
      </c>
      <c r="I10" s="66">
        <f t="shared" si="0"/>
        <v>0</v>
      </c>
      <c r="J10" s="253"/>
      <c r="K10" s="80" t="s">
        <v>12</v>
      </c>
    </row>
    <row r="11" spans="1:13" ht="20.25" customHeight="1" x14ac:dyDescent="0.2">
      <c r="A11" s="9"/>
      <c r="B11" s="77"/>
      <c r="C11" s="77"/>
      <c r="D11" s="77"/>
      <c r="E11" s="77"/>
      <c r="F11" s="77"/>
      <c r="G11" s="77"/>
      <c r="H11" s="77"/>
      <c r="I11" s="77"/>
      <c r="J11" s="254"/>
      <c r="K11" s="78"/>
    </row>
    <row r="12" spans="1:13" x14ac:dyDescent="0.2">
      <c r="A12" s="18" t="s">
        <v>13</v>
      </c>
      <c r="B12" s="19"/>
      <c r="C12" s="104" t="s">
        <v>74</v>
      </c>
      <c r="D12" s="11"/>
      <c r="E12" s="11"/>
      <c r="F12" s="11"/>
      <c r="G12" s="11"/>
      <c r="H12" s="11"/>
      <c r="I12" s="20" t="s">
        <v>5</v>
      </c>
      <c r="J12" s="255"/>
      <c r="K12" s="21" t="s">
        <v>6</v>
      </c>
    </row>
    <row r="13" spans="1:13" x14ac:dyDescent="0.2">
      <c r="A13" s="22" t="s">
        <v>14</v>
      </c>
      <c r="B13" s="19"/>
      <c r="C13" s="115"/>
      <c r="D13" s="69"/>
      <c r="E13" s="69"/>
      <c r="F13" s="69"/>
      <c r="G13" s="69"/>
      <c r="H13" s="69"/>
      <c r="I13" s="70">
        <f>SUM(I14:I17)</f>
        <v>0</v>
      </c>
      <c r="J13" s="255"/>
      <c r="K13" s="21"/>
    </row>
    <row r="14" spans="1:13" x14ac:dyDescent="0.2">
      <c r="A14" s="9"/>
      <c r="B14" s="23" t="s">
        <v>14</v>
      </c>
      <c r="C14" s="23"/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24">
        <f>SUM(D14:H14)</f>
        <v>0</v>
      </c>
      <c r="J14" s="251"/>
      <c r="K14" s="14"/>
    </row>
    <row r="15" spans="1:13" x14ac:dyDescent="0.2">
      <c r="A15" s="9"/>
      <c r="B15" s="25" t="s">
        <v>16</v>
      </c>
      <c r="C15" s="25"/>
      <c r="D15" s="107">
        <v>0</v>
      </c>
      <c r="E15" s="107">
        <v>0</v>
      </c>
      <c r="F15" s="107">
        <v>0</v>
      </c>
      <c r="G15" s="107">
        <v>0</v>
      </c>
      <c r="H15" s="107">
        <v>0</v>
      </c>
      <c r="I15" s="24">
        <f>SUM(D15:H15)</f>
        <v>0</v>
      </c>
      <c r="J15" s="251"/>
      <c r="K15" s="27"/>
      <c r="M15" s="26"/>
    </row>
    <row r="16" spans="1:13" x14ac:dyDescent="0.2">
      <c r="A16" s="9"/>
      <c r="B16" s="25" t="s">
        <v>17</v>
      </c>
      <c r="C16" s="25"/>
      <c r="D16" s="107">
        <v>0</v>
      </c>
      <c r="E16" s="107">
        <v>0</v>
      </c>
      <c r="F16" s="107">
        <v>0</v>
      </c>
      <c r="G16" s="107">
        <v>0</v>
      </c>
      <c r="H16" s="107">
        <v>0</v>
      </c>
      <c r="I16" s="24">
        <f>SUM(D16:H16)</f>
        <v>0</v>
      </c>
      <c r="J16" s="251"/>
      <c r="K16" s="27"/>
      <c r="M16" s="26"/>
    </row>
    <row r="17" spans="1:11" x14ac:dyDescent="0.2">
      <c r="A17" s="9"/>
      <c r="B17" s="25" t="s">
        <v>18</v>
      </c>
      <c r="C17" s="25"/>
      <c r="D17" s="107">
        <v>0</v>
      </c>
      <c r="E17" s="107">
        <v>0</v>
      </c>
      <c r="F17" s="107">
        <v>0</v>
      </c>
      <c r="G17" s="107">
        <v>0</v>
      </c>
      <c r="H17" s="107">
        <v>0</v>
      </c>
      <c r="I17" s="24">
        <f>SUM(D17:H17)</f>
        <v>0</v>
      </c>
      <c r="J17" s="251"/>
      <c r="K17" s="14"/>
    </row>
    <row r="18" spans="1:11" x14ac:dyDescent="0.2">
      <c r="A18" s="28" t="s">
        <v>19</v>
      </c>
      <c r="B18" s="25"/>
      <c r="C18" s="116"/>
      <c r="D18" s="69"/>
      <c r="E18" s="69"/>
      <c r="F18" s="69"/>
      <c r="G18" s="69"/>
      <c r="H18" s="69"/>
      <c r="I18" s="106">
        <f>SUM(I19:I28)</f>
        <v>0</v>
      </c>
      <c r="J18" s="256"/>
      <c r="K18" s="14"/>
    </row>
    <row r="19" spans="1:11" x14ac:dyDescent="0.2">
      <c r="A19" s="9"/>
      <c r="B19" s="25" t="s">
        <v>20</v>
      </c>
      <c r="C19" s="25"/>
      <c r="D19" s="107">
        <v>0</v>
      </c>
      <c r="E19" s="107">
        <v>0</v>
      </c>
      <c r="F19" s="107">
        <v>0</v>
      </c>
      <c r="G19" s="107">
        <v>0</v>
      </c>
      <c r="H19" s="107">
        <v>0</v>
      </c>
      <c r="I19" s="24">
        <f t="shared" ref="I19:I47" si="1">SUM(D19:H19)</f>
        <v>0</v>
      </c>
      <c r="J19" s="251"/>
      <c r="K19" s="14"/>
    </row>
    <row r="20" spans="1:11" x14ac:dyDescent="0.2">
      <c r="A20" s="9"/>
      <c r="B20" s="25" t="s">
        <v>21</v>
      </c>
      <c r="C20" s="25"/>
      <c r="D20" s="107">
        <v>0</v>
      </c>
      <c r="E20" s="107">
        <v>0</v>
      </c>
      <c r="F20" s="107">
        <v>0</v>
      </c>
      <c r="G20" s="107">
        <v>0</v>
      </c>
      <c r="H20" s="107">
        <v>0</v>
      </c>
      <c r="I20" s="24">
        <f>SUM(E20:H20)</f>
        <v>0</v>
      </c>
      <c r="J20" s="251"/>
      <c r="K20" s="14"/>
    </row>
    <row r="21" spans="1:11" x14ac:dyDescent="0.2">
      <c r="A21" s="9"/>
      <c r="B21" s="25" t="s">
        <v>22</v>
      </c>
      <c r="C21" s="25"/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24">
        <f t="shared" si="1"/>
        <v>0</v>
      </c>
      <c r="J21" s="251"/>
      <c r="K21" s="14"/>
    </row>
    <row r="22" spans="1:11" x14ac:dyDescent="0.2">
      <c r="A22" s="9"/>
      <c r="B22" s="25" t="s">
        <v>23</v>
      </c>
      <c r="C22" s="25"/>
      <c r="D22" s="107">
        <v>0</v>
      </c>
      <c r="E22" s="107">
        <v>0</v>
      </c>
      <c r="F22" s="107">
        <v>0</v>
      </c>
      <c r="G22" s="107">
        <v>0</v>
      </c>
      <c r="H22" s="107">
        <v>0</v>
      </c>
      <c r="I22" s="24">
        <f t="shared" si="1"/>
        <v>0</v>
      </c>
      <c r="J22" s="251"/>
      <c r="K22" s="14"/>
    </row>
    <row r="23" spans="1:11" x14ac:dyDescent="0.2">
      <c r="A23" s="9"/>
      <c r="B23" s="25" t="s">
        <v>24</v>
      </c>
      <c r="C23" s="25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24">
        <f t="shared" si="1"/>
        <v>0</v>
      </c>
      <c r="J23" s="251"/>
      <c r="K23" s="14"/>
    </row>
    <row r="24" spans="1:11" x14ac:dyDescent="0.2">
      <c r="A24" s="9"/>
      <c r="B24" s="25" t="s">
        <v>25</v>
      </c>
      <c r="C24" s="25"/>
      <c r="D24" s="107">
        <v>0</v>
      </c>
      <c r="E24" s="107">
        <v>0</v>
      </c>
      <c r="F24" s="107">
        <v>0</v>
      </c>
      <c r="G24" s="107">
        <v>0</v>
      </c>
      <c r="H24" s="107">
        <v>0</v>
      </c>
      <c r="I24" s="24">
        <f t="shared" si="1"/>
        <v>0</v>
      </c>
      <c r="J24" s="251"/>
      <c r="K24" s="14"/>
    </row>
    <row r="25" spans="1:11" x14ac:dyDescent="0.2">
      <c r="A25" s="9"/>
      <c r="B25" s="25" t="s">
        <v>64</v>
      </c>
      <c r="C25" s="25"/>
      <c r="D25" s="107">
        <v>0</v>
      </c>
      <c r="E25" s="107">
        <v>0</v>
      </c>
      <c r="F25" s="107">
        <v>0</v>
      </c>
      <c r="G25" s="107">
        <v>0</v>
      </c>
      <c r="H25" s="107">
        <v>0</v>
      </c>
      <c r="I25" s="24">
        <f t="shared" si="1"/>
        <v>0</v>
      </c>
      <c r="J25" s="251"/>
      <c r="K25" s="14"/>
    </row>
    <row r="26" spans="1:11" x14ac:dyDescent="0.2">
      <c r="A26" s="9"/>
      <c r="B26" s="25" t="s">
        <v>65</v>
      </c>
      <c r="C26" s="25"/>
      <c r="D26" s="107">
        <v>0</v>
      </c>
      <c r="E26" s="107">
        <v>0</v>
      </c>
      <c r="F26" s="107">
        <v>0</v>
      </c>
      <c r="G26" s="107">
        <v>0</v>
      </c>
      <c r="H26" s="107">
        <v>0</v>
      </c>
      <c r="I26" s="24">
        <f t="shared" si="1"/>
        <v>0</v>
      </c>
      <c r="J26" s="251"/>
      <c r="K26" s="14"/>
    </row>
    <row r="27" spans="1:11" x14ac:dyDescent="0.2">
      <c r="A27" s="9"/>
      <c r="B27" s="25" t="s">
        <v>66</v>
      </c>
      <c r="C27" s="25"/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24">
        <f t="shared" si="1"/>
        <v>0</v>
      </c>
      <c r="J27" s="251"/>
      <c r="K27" s="14"/>
    </row>
    <row r="28" spans="1:11" x14ac:dyDescent="0.2">
      <c r="A28" s="9"/>
      <c r="B28" s="25" t="s">
        <v>26</v>
      </c>
      <c r="C28" s="25"/>
      <c r="D28" s="107">
        <v>0</v>
      </c>
      <c r="E28" s="107">
        <v>0</v>
      </c>
      <c r="F28" s="107">
        <v>0</v>
      </c>
      <c r="G28" s="107">
        <v>0</v>
      </c>
      <c r="H28" s="107">
        <v>0</v>
      </c>
      <c r="I28" s="24">
        <f t="shared" si="1"/>
        <v>0</v>
      </c>
      <c r="J28" s="251"/>
      <c r="K28" s="14"/>
    </row>
    <row r="29" spans="1:11" x14ac:dyDescent="0.2">
      <c r="A29" s="28" t="s">
        <v>27</v>
      </c>
      <c r="B29" s="25"/>
      <c r="C29" s="116"/>
      <c r="D29" s="69"/>
      <c r="E29" s="69"/>
      <c r="F29" s="69"/>
      <c r="G29" s="69"/>
      <c r="H29" s="69"/>
      <c r="I29" s="106">
        <f>SUM(I30:I47)</f>
        <v>0</v>
      </c>
      <c r="J29" s="256"/>
      <c r="K29" s="14"/>
    </row>
    <row r="30" spans="1:11" x14ac:dyDescent="0.2">
      <c r="A30" s="9"/>
      <c r="B30" s="25" t="s">
        <v>60</v>
      </c>
      <c r="C30" s="25"/>
      <c r="D30" s="107">
        <v>0</v>
      </c>
      <c r="E30" s="107">
        <v>0</v>
      </c>
      <c r="F30" s="107">
        <v>0</v>
      </c>
      <c r="G30" s="107">
        <v>0</v>
      </c>
      <c r="H30" s="107">
        <v>0</v>
      </c>
      <c r="I30" s="24">
        <f t="shared" si="1"/>
        <v>0</v>
      </c>
      <c r="J30" s="251"/>
      <c r="K30" s="14"/>
    </row>
    <row r="31" spans="1:11" x14ac:dyDescent="0.2">
      <c r="A31" s="9"/>
      <c r="B31" s="25" t="s">
        <v>63</v>
      </c>
      <c r="C31" s="25"/>
      <c r="D31" s="107">
        <v>0</v>
      </c>
      <c r="E31" s="107">
        <v>0</v>
      </c>
      <c r="F31" s="107">
        <v>0</v>
      </c>
      <c r="G31" s="107">
        <v>0</v>
      </c>
      <c r="H31" s="107">
        <v>0</v>
      </c>
      <c r="I31" s="24">
        <f t="shared" si="1"/>
        <v>0</v>
      </c>
      <c r="J31" s="251"/>
      <c r="K31" s="14"/>
    </row>
    <row r="32" spans="1:11" x14ac:dyDescent="0.2">
      <c r="A32" s="9"/>
      <c r="B32" s="25" t="s">
        <v>61</v>
      </c>
      <c r="C32" s="25"/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24">
        <f t="shared" si="1"/>
        <v>0</v>
      </c>
      <c r="J32" s="251"/>
      <c r="K32" s="14"/>
    </row>
    <row r="33" spans="1:13" x14ac:dyDescent="0.2">
      <c r="A33" s="9"/>
      <c r="B33" s="25" t="s">
        <v>33</v>
      </c>
      <c r="C33" s="25"/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24">
        <f t="shared" si="1"/>
        <v>0</v>
      </c>
      <c r="J33" s="251"/>
      <c r="K33" s="14"/>
      <c r="M33" s="26"/>
    </row>
    <row r="34" spans="1:13" x14ac:dyDescent="0.2">
      <c r="A34" s="9"/>
      <c r="B34" s="10" t="s">
        <v>73</v>
      </c>
      <c r="C34" s="25"/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24">
        <f>SUM(D34:H34)</f>
        <v>0</v>
      </c>
      <c r="J34" s="251"/>
      <c r="K34" s="14"/>
      <c r="M34" s="26"/>
    </row>
    <row r="35" spans="1:13" x14ac:dyDescent="0.2">
      <c r="A35" s="9"/>
      <c r="B35" s="25" t="s">
        <v>28</v>
      </c>
      <c r="C35" s="25"/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24">
        <f>SUM(D35:H35)</f>
        <v>0</v>
      </c>
      <c r="J35" s="251"/>
      <c r="K35" s="14"/>
      <c r="M35" s="26"/>
    </row>
    <row r="36" spans="1:13" x14ac:dyDescent="0.2">
      <c r="A36" s="9"/>
      <c r="B36" s="25" t="s">
        <v>29</v>
      </c>
      <c r="C36" s="25"/>
      <c r="D36" s="107">
        <v>0</v>
      </c>
      <c r="E36" s="107">
        <v>0</v>
      </c>
      <c r="F36" s="107">
        <v>0</v>
      </c>
      <c r="G36" s="107">
        <v>0</v>
      </c>
      <c r="H36" s="107">
        <v>0</v>
      </c>
      <c r="I36" s="24">
        <f>SUM(D36:H36)</f>
        <v>0</v>
      </c>
      <c r="J36" s="251"/>
      <c r="K36" s="14"/>
      <c r="M36" s="26"/>
    </row>
    <row r="37" spans="1:13" x14ac:dyDescent="0.2">
      <c r="A37" s="9"/>
      <c r="B37" s="25" t="s">
        <v>30</v>
      </c>
      <c r="C37" s="25"/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24">
        <f>SUM(D37:H37)</f>
        <v>0</v>
      </c>
      <c r="J37" s="251"/>
      <c r="K37" s="14"/>
      <c r="M37" s="26"/>
    </row>
    <row r="38" spans="1:13" x14ac:dyDescent="0.2">
      <c r="A38" s="9"/>
      <c r="B38" s="25" t="s">
        <v>32</v>
      </c>
      <c r="C38" s="25"/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24">
        <f t="shared" si="1"/>
        <v>0</v>
      </c>
      <c r="J38" s="251"/>
      <c r="K38" s="14"/>
    </row>
    <row r="39" spans="1:13" x14ac:dyDescent="0.2">
      <c r="A39" s="9"/>
      <c r="B39" s="25" t="s">
        <v>31</v>
      </c>
      <c r="C39" s="25"/>
      <c r="D39" s="107">
        <v>0</v>
      </c>
      <c r="E39" s="107">
        <v>0</v>
      </c>
      <c r="F39" s="107">
        <v>0</v>
      </c>
      <c r="G39" s="107">
        <v>0</v>
      </c>
      <c r="H39" s="107">
        <v>0</v>
      </c>
      <c r="I39" s="24">
        <f>SUM(D39:H39)</f>
        <v>0</v>
      </c>
      <c r="J39" s="251"/>
      <c r="K39" s="14"/>
    </row>
    <row r="40" spans="1:13" x14ac:dyDescent="0.2">
      <c r="A40" s="9"/>
      <c r="B40" s="25" t="s">
        <v>34</v>
      </c>
      <c r="C40" s="25"/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24">
        <f t="shared" si="1"/>
        <v>0</v>
      </c>
      <c r="J40" s="251"/>
      <c r="K40" s="14"/>
      <c r="M40" s="26"/>
    </row>
    <row r="41" spans="1:13" x14ac:dyDescent="0.2">
      <c r="A41" s="9"/>
      <c r="B41" s="25" t="s">
        <v>36</v>
      </c>
      <c r="C41" s="25"/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24">
        <f t="shared" si="1"/>
        <v>0</v>
      </c>
      <c r="J41" s="251"/>
      <c r="K41" s="14"/>
    </row>
    <row r="42" spans="1:13" x14ac:dyDescent="0.2">
      <c r="A42" s="9"/>
      <c r="B42" s="25" t="s">
        <v>15</v>
      </c>
      <c r="C42" s="25"/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24">
        <f>SUM(D42:H42)</f>
        <v>0</v>
      </c>
      <c r="J42" s="251"/>
      <c r="K42" s="14"/>
      <c r="M42" s="26"/>
    </row>
    <row r="43" spans="1:13" x14ac:dyDescent="0.2">
      <c r="A43" s="9"/>
      <c r="B43" s="25" t="s">
        <v>67</v>
      </c>
      <c r="C43" s="25"/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24">
        <f>SUM(D43:H43)</f>
        <v>0</v>
      </c>
      <c r="J43" s="251"/>
      <c r="K43" s="27"/>
      <c r="M43" s="26"/>
    </row>
    <row r="44" spans="1:13" x14ac:dyDescent="0.2">
      <c r="A44" s="9"/>
      <c r="B44" s="25" t="s">
        <v>38</v>
      </c>
      <c r="C44" s="25"/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24">
        <f t="shared" si="1"/>
        <v>0</v>
      </c>
      <c r="J44" s="251"/>
      <c r="K44" s="14"/>
    </row>
    <row r="45" spans="1:13" x14ac:dyDescent="0.2">
      <c r="A45" s="9"/>
      <c r="B45" s="25" t="s">
        <v>39</v>
      </c>
      <c r="C45" s="25"/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24">
        <f t="shared" si="1"/>
        <v>0</v>
      </c>
      <c r="J45" s="251"/>
      <c r="K45" s="14"/>
    </row>
    <row r="46" spans="1:13" x14ac:dyDescent="0.2">
      <c r="A46" s="9"/>
      <c r="B46" s="84" t="s">
        <v>40</v>
      </c>
      <c r="C46" s="84"/>
      <c r="D46" s="107">
        <v>0</v>
      </c>
      <c r="E46" s="107">
        <v>0</v>
      </c>
      <c r="F46" s="107">
        <v>0</v>
      </c>
      <c r="G46" s="107">
        <v>0</v>
      </c>
      <c r="H46" s="107">
        <v>0</v>
      </c>
      <c r="I46" s="24">
        <f t="shared" si="1"/>
        <v>0</v>
      </c>
      <c r="J46" s="251"/>
      <c r="K46" s="14"/>
    </row>
    <row r="47" spans="1:13" x14ac:dyDescent="0.2">
      <c r="A47" s="9"/>
      <c r="B47" s="29" t="s">
        <v>35</v>
      </c>
      <c r="C47" s="29"/>
      <c r="D47" s="107">
        <v>0</v>
      </c>
      <c r="E47" s="107">
        <v>0</v>
      </c>
      <c r="F47" s="107">
        <v>0</v>
      </c>
      <c r="G47" s="107">
        <v>0</v>
      </c>
      <c r="H47" s="107">
        <v>0</v>
      </c>
      <c r="I47" s="65">
        <f t="shared" si="1"/>
        <v>0</v>
      </c>
      <c r="J47" s="252"/>
      <c r="K47" s="30"/>
    </row>
    <row r="48" spans="1:13" x14ac:dyDescent="0.2">
      <c r="A48" s="28" t="s">
        <v>62</v>
      </c>
      <c r="B48" s="25"/>
      <c r="C48" s="116"/>
      <c r="D48" s="69"/>
      <c r="E48" s="69"/>
      <c r="F48" s="69"/>
      <c r="G48" s="69"/>
      <c r="H48" s="69"/>
      <c r="I48" s="106">
        <f>SUM(I49:I54)</f>
        <v>0</v>
      </c>
      <c r="J48" s="256"/>
      <c r="K48" s="14"/>
    </row>
    <row r="49" spans="1:13" x14ac:dyDescent="0.2">
      <c r="A49" s="9"/>
      <c r="B49" s="10" t="s">
        <v>70</v>
      </c>
      <c r="C49" s="25"/>
      <c r="D49" s="107">
        <v>0</v>
      </c>
      <c r="E49" s="107">
        <v>0</v>
      </c>
      <c r="F49" s="107">
        <v>0</v>
      </c>
      <c r="G49" s="107">
        <v>0</v>
      </c>
      <c r="H49" s="107">
        <v>0</v>
      </c>
      <c r="I49" s="24">
        <f t="shared" ref="I49:I54" si="2">SUM(D49:H49)</f>
        <v>0</v>
      </c>
      <c r="J49" s="251"/>
      <c r="K49" s="14"/>
      <c r="M49" s="26"/>
    </row>
    <row r="50" spans="1:13" x14ac:dyDescent="0.2">
      <c r="A50" s="9"/>
      <c r="B50" s="10" t="s">
        <v>71</v>
      </c>
      <c r="C50" s="25"/>
      <c r="D50" s="107">
        <v>0</v>
      </c>
      <c r="E50" s="107">
        <v>0</v>
      </c>
      <c r="F50" s="107">
        <v>0</v>
      </c>
      <c r="G50" s="107">
        <v>0</v>
      </c>
      <c r="H50" s="107">
        <v>0</v>
      </c>
      <c r="I50" s="24">
        <f t="shared" si="2"/>
        <v>0</v>
      </c>
      <c r="J50" s="251"/>
      <c r="K50" s="14"/>
      <c r="M50" s="26"/>
    </row>
    <row r="51" spans="1:13" x14ac:dyDescent="0.2">
      <c r="A51" s="9"/>
      <c r="B51" s="10" t="s">
        <v>68</v>
      </c>
      <c r="C51" s="25"/>
      <c r="D51" s="107">
        <v>0</v>
      </c>
      <c r="E51" s="107">
        <v>0</v>
      </c>
      <c r="F51" s="107">
        <v>0</v>
      </c>
      <c r="G51" s="107">
        <v>0</v>
      </c>
      <c r="H51" s="107">
        <v>0</v>
      </c>
      <c r="I51" s="24">
        <f t="shared" si="2"/>
        <v>0</v>
      </c>
      <c r="J51" s="251"/>
      <c r="K51" s="14"/>
    </row>
    <row r="52" spans="1:13" x14ac:dyDescent="0.2">
      <c r="A52" s="9"/>
      <c r="B52" s="10" t="s">
        <v>69</v>
      </c>
      <c r="C52" s="25"/>
      <c r="D52" s="107">
        <v>0</v>
      </c>
      <c r="E52" s="107">
        <v>0</v>
      </c>
      <c r="F52" s="107">
        <v>0</v>
      </c>
      <c r="G52" s="107">
        <v>0</v>
      </c>
      <c r="H52" s="107">
        <v>0</v>
      </c>
      <c r="I52" s="24">
        <f t="shared" si="2"/>
        <v>0</v>
      </c>
      <c r="J52" s="251"/>
      <c r="K52" s="14"/>
    </row>
    <row r="53" spans="1:13" x14ac:dyDescent="0.2">
      <c r="A53" s="9"/>
      <c r="B53" s="10" t="s">
        <v>37</v>
      </c>
      <c r="C53" s="25"/>
      <c r="D53" s="107">
        <v>0</v>
      </c>
      <c r="E53" s="107">
        <v>0</v>
      </c>
      <c r="F53" s="107">
        <v>0</v>
      </c>
      <c r="G53" s="107">
        <v>0</v>
      </c>
      <c r="H53" s="107">
        <v>0</v>
      </c>
      <c r="I53" s="24">
        <f t="shared" si="2"/>
        <v>0</v>
      </c>
      <c r="J53" s="251"/>
      <c r="K53" s="14"/>
    </row>
    <row r="54" spans="1:13" x14ac:dyDescent="0.2">
      <c r="A54" s="9"/>
      <c r="B54" s="10" t="s">
        <v>72</v>
      </c>
      <c r="C54" s="25"/>
      <c r="D54" s="107">
        <v>0</v>
      </c>
      <c r="E54" s="107">
        <v>0</v>
      </c>
      <c r="F54" s="107">
        <v>0</v>
      </c>
      <c r="G54" s="107">
        <v>0</v>
      </c>
      <c r="H54" s="107">
        <v>0</v>
      </c>
      <c r="I54" s="24">
        <f t="shared" si="2"/>
        <v>0</v>
      </c>
      <c r="J54" s="251"/>
      <c r="K54" s="14"/>
      <c r="M54" s="26"/>
    </row>
    <row r="55" spans="1:13" x14ac:dyDescent="0.2">
      <c r="A55" s="31" t="s">
        <v>44</v>
      </c>
      <c r="B55" s="32"/>
      <c r="C55" s="79"/>
      <c r="D55" s="67">
        <f>SUM(D14:D54)</f>
        <v>0</v>
      </c>
      <c r="E55" s="67">
        <f>SUM(E14:E54)</f>
        <v>0</v>
      </c>
      <c r="F55" s="67">
        <f>SUM(F14:F54)</f>
        <v>0</v>
      </c>
      <c r="G55" s="67">
        <f>SUM(G14:G54)</f>
        <v>0</v>
      </c>
      <c r="H55" s="67">
        <f>SUM(H14:H54)</f>
        <v>0</v>
      </c>
      <c r="I55" s="67">
        <f>SUM(I14:I17)+SUM(I19:I28)+SUM(I30:I47)+SUM(I49:I54)</f>
        <v>0</v>
      </c>
      <c r="J55" s="253"/>
      <c r="K55" s="68"/>
    </row>
    <row r="56" spans="1:13" x14ac:dyDescent="0.2">
      <c r="A56" s="9"/>
      <c r="B56" s="25" t="s">
        <v>41</v>
      </c>
      <c r="C56" s="105"/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81">
        <f>SUM(D56:H56)</f>
        <v>0</v>
      </c>
      <c r="J56" s="257"/>
      <c r="K56" s="68"/>
      <c r="L56" s="16"/>
    </row>
    <row r="57" spans="1:13" x14ac:dyDescent="0.2">
      <c r="A57" s="31" t="s">
        <v>43</v>
      </c>
      <c r="B57" s="32"/>
      <c r="C57" s="97"/>
      <c r="D57" s="33">
        <f t="shared" ref="D57:I57" si="3">D55+D56</f>
        <v>0</v>
      </c>
      <c r="E57" s="33">
        <f t="shared" si="3"/>
        <v>0</v>
      </c>
      <c r="F57" s="33">
        <f t="shared" si="3"/>
        <v>0</v>
      </c>
      <c r="G57" s="33">
        <f t="shared" si="3"/>
        <v>0</v>
      </c>
      <c r="H57" s="33">
        <f t="shared" si="3"/>
        <v>0</v>
      </c>
      <c r="I57" s="33">
        <f t="shared" si="3"/>
        <v>0</v>
      </c>
      <c r="J57" s="258"/>
      <c r="K57" s="34"/>
    </row>
    <row r="58" spans="1:13" x14ac:dyDescent="0.2">
      <c r="A58" s="9"/>
      <c r="B58" s="35"/>
      <c r="C58" s="35"/>
      <c r="D58" s="36"/>
      <c r="E58" s="36"/>
      <c r="F58" s="36"/>
      <c r="G58" s="36"/>
      <c r="H58" s="36"/>
      <c r="I58" s="36"/>
      <c r="J58" s="259"/>
      <c r="K58" s="37"/>
    </row>
    <row r="59" spans="1:13" s="83" customFormat="1" ht="13.5" thickBot="1" x14ac:dyDescent="0.25">
      <c r="A59" s="71" t="s">
        <v>42</v>
      </c>
      <c r="B59" s="72"/>
      <c r="C59" s="72"/>
      <c r="D59" s="73"/>
      <c r="E59" s="73"/>
      <c r="F59" s="73"/>
      <c r="G59" s="73"/>
      <c r="H59" s="73"/>
      <c r="I59" s="74">
        <f>I57-I10</f>
        <v>0</v>
      </c>
      <c r="J59" s="260"/>
      <c r="K59" s="82"/>
    </row>
    <row r="60" spans="1:13" ht="13.5" thickBot="1" x14ac:dyDescent="0.25">
      <c r="B60" s="2"/>
      <c r="C60" s="2"/>
      <c r="D60" s="2"/>
      <c r="E60" s="2"/>
      <c r="F60" s="2"/>
      <c r="G60" s="2"/>
      <c r="H60" s="2"/>
      <c r="I60" s="3"/>
      <c r="K60" s="2"/>
    </row>
    <row r="61" spans="1:13" x14ac:dyDescent="0.2">
      <c r="B61" s="85"/>
      <c r="C61" s="98"/>
      <c r="D61" s="86" t="s">
        <v>45</v>
      </c>
      <c r="E61" s="86" t="s">
        <v>46</v>
      </c>
      <c r="F61" s="117" t="s">
        <v>47</v>
      </c>
      <c r="G61" s="40"/>
      <c r="H61" s="42"/>
      <c r="I61" s="42"/>
      <c r="J61" s="261"/>
    </row>
    <row r="62" spans="1:13" x14ac:dyDescent="0.2">
      <c r="B62" s="87" t="s">
        <v>48</v>
      </c>
      <c r="C62" s="99"/>
      <c r="D62" s="88" t="s">
        <v>49</v>
      </c>
      <c r="E62" s="88" t="s">
        <v>50</v>
      </c>
      <c r="F62" s="118" t="s">
        <v>48</v>
      </c>
      <c r="G62" s="43"/>
      <c r="H62" s="44"/>
      <c r="I62" s="44"/>
      <c r="J62" s="262"/>
    </row>
    <row r="63" spans="1:13" x14ac:dyDescent="0.2">
      <c r="B63" s="89" t="s">
        <v>51</v>
      </c>
      <c r="C63" s="100"/>
      <c r="D63" s="111">
        <v>0</v>
      </c>
      <c r="E63" s="111">
        <v>0</v>
      </c>
      <c r="F63" s="122">
        <f t="shared" ref="F63:F68" si="4">D63*E63</f>
        <v>0</v>
      </c>
      <c r="G63" s="43"/>
      <c r="H63" s="44"/>
      <c r="I63" s="44"/>
      <c r="J63" s="262"/>
    </row>
    <row r="64" spans="1:13" x14ac:dyDescent="0.2">
      <c r="B64" s="90" t="s">
        <v>52</v>
      </c>
      <c r="C64" s="25"/>
      <c r="D64" s="112">
        <v>0</v>
      </c>
      <c r="E64" s="112">
        <v>0</v>
      </c>
      <c r="F64" s="123">
        <f t="shared" si="4"/>
        <v>0</v>
      </c>
      <c r="G64" s="43"/>
      <c r="H64" s="44"/>
      <c r="I64" s="44"/>
      <c r="J64" s="262"/>
    </row>
    <row r="65" spans="1:11" x14ac:dyDescent="0.2">
      <c r="B65" s="90" t="s">
        <v>53</v>
      </c>
      <c r="C65" s="25"/>
      <c r="D65" s="112">
        <v>0</v>
      </c>
      <c r="E65" s="112">
        <v>0</v>
      </c>
      <c r="F65" s="123">
        <f t="shared" si="4"/>
        <v>0</v>
      </c>
      <c r="G65" s="43"/>
      <c r="H65" s="44"/>
      <c r="I65" s="44"/>
      <c r="J65" s="262"/>
    </row>
    <row r="66" spans="1:11" x14ac:dyDescent="0.2">
      <c r="B66" s="90" t="s">
        <v>54</v>
      </c>
      <c r="C66" s="25"/>
      <c r="D66" s="112">
        <v>0</v>
      </c>
      <c r="E66" s="112">
        <v>0</v>
      </c>
      <c r="F66" s="123">
        <f t="shared" si="4"/>
        <v>0</v>
      </c>
      <c r="G66" s="40"/>
      <c r="H66" s="39"/>
      <c r="I66" s="39"/>
      <c r="J66" s="263"/>
    </row>
    <row r="67" spans="1:11" x14ac:dyDescent="0.2">
      <c r="B67" s="90" t="s">
        <v>55</v>
      </c>
      <c r="C67" s="25"/>
      <c r="D67" s="112">
        <v>0</v>
      </c>
      <c r="E67" s="112">
        <v>0</v>
      </c>
      <c r="F67" s="123">
        <f t="shared" si="4"/>
        <v>0</v>
      </c>
      <c r="G67" s="40"/>
      <c r="H67" s="44"/>
      <c r="I67" s="44"/>
      <c r="J67" s="262"/>
    </row>
    <row r="68" spans="1:11" x14ac:dyDescent="0.2">
      <c r="B68" s="91" t="s">
        <v>56</v>
      </c>
      <c r="C68" s="101"/>
      <c r="D68" s="113">
        <v>0</v>
      </c>
      <c r="E68" s="113">
        <v>0</v>
      </c>
      <c r="F68" s="124">
        <f t="shared" si="4"/>
        <v>0</v>
      </c>
      <c r="G68" s="40"/>
      <c r="H68" s="44"/>
      <c r="I68" s="44"/>
      <c r="J68" s="262"/>
    </row>
    <row r="69" spans="1:11" x14ac:dyDescent="0.2">
      <c r="B69" s="92"/>
      <c r="C69" s="40"/>
      <c r="D69" s="93" t="s">
        <v>57</v>
      </c>
      <c r="E69" s="38">
        <f>SUM(E63:E68)</f>
        <v>0</v>
      </c>
      <c r="F69" s="119">
        <f>SUM(F63:F68)</f>
        <v>0</v>
      </c>
      <c r="G69" s="40"/>
      <c r="H69" s="39"/>
      <c r="I69" s="39"/>
      <c r="J69" s="263"/>
    </row>
    <row r="70" spans="1:11" x14ac:dyDescent="0.2">
      <c r="B70" s="92"/>
      <c r="C70" s="40"/>
      <c r="D70" s="93" t="s">
        <v>58</v>
      </c>
      <c r="E70" s="38">
        <f>SUM(E63:E67)</f>
        <v>0</v>
      </c>
      <c r="F70" s="120"/>
      <c r="G70" s="40"/>
      <c r="H70" s="44"/>
      <c r="I70" s="44"/>
      <c r="J70" s="262"/>
    </row>
    <row r="71" spans="1:11" ht="13.5" thickBot="1" x14ac:dyDescent="0.25">
      <c r="B71" s="94"/>
      <c r="C71" s="102"/>
      <c r="D71" s="95" t="s">
        <v>59</v>
      </c>
      <c r="E71" s="96">
        <v>0</v>
      </c>
      <c r="F71" s="121"/>
      <c r="G71" s="40"/>
      <c r="H71" s="45"/>
      <c r="I71" s="45"/>
      <c r="J71" s="264"/>
    </row>
    <row r="72" spans="1:11" x14ac:dyDescent="0.2">
      <c r="B72" s="40"/>
      <c r="C72" s="40"/>
      <c r="D72" s="40"/>
      <c r="E72" s="40"/>
      <c r="F72" s="40"/>
      <c r="G72" s="40"/>
      <c r="H72" s="40"/>
      <c r="I72" s="39"/>
      <c r="J72" s="263"/>
      <c r="K72" s="40"/>
    </row>
    <row r="73" spans="1:11" x14ac:dyDescent="0.2">
      <c r="A73" s="449" t="s">
        <v>75</v>
      </c>
      <c r="B73" s="449"/>
      <c r="C73" s="449"/>
      <c r="D73" s="449"/>
      <c r="E73" s="449"/>
      <c r="F73" s="449"/>
      <c r="G73" s="449"/>
      <c r="H73" s="449"/>
      <c r="I73" s="449"/>
      <c r="J73" s="265"/>
      <c r="K73" s="40"/>
    </row>
    <row r="74" spans="1:11" x14ac:dyDescent="0.2">
      <c r="A74" s="449"/>
      <c r="B74" s="449"/>
      <c r="C74" s="449"/>
      <c r="D74" s="449"/>
      <c r="E74" s="449"/>
      <c r="F74" s="449"/>
      <c r="G74" s="449"/>
      <c r="H74" s="449"/>
      <c r="I74" s="449"/>
      <c r="J74" s="265"/>
      <c r="K74" s="40"/>
    </row>
    <row r="75" spans="1:11" x14ac:dyDescent="0.2">
      <c r="B75" s="40"/>
      <c r="C75" s="40"/>
      <c r="D75" s="40"/>
      <c r="E75" s="40"/>
      <c r="F75" s="40"/>
      <c r="G75" s="40"/>
      <c r="H75" s="40"/>
      <c r="I75" s="39"/>
      <c r="J75" s="263"/>
      <c r="K75" s="40"/>
    </row>
    <row r="76" spans="1:11" x14ac:dyDescent="0.2">
      <c r="B76" s="40"/>
      <c r="C76" s="40"/>
      <c r="D76" s="40"/>
      <c r="E76" s="40"/>
      <c r="F76" s="40"/>
      <c r="G76" s="40"/>
      <c r="H76" s="40"/>
      <c r="I76" s="44"/>
      <c r="J76" s="262"/>
      <c r="K76" s="40"/>
    </row>
    <row r="77" spans="1:11" x14ac:dyDescent="0.2">
      <c r="B77" s="40"/>
      <c r="C77" s="40"/>
      <c r="D77" s="40"/>
      <c r="E77" s="40"/>
      <c r="F77" s="40"/>
      <c r="G77" s="40"/>
      <c r="H77" s="40"/>
      <c r="I77" s="45"/>
      <c r="J77" s="264"/>
      <c r="K77" s="40"/>
    </row>
    <row r="78" spans="1:11" x14ac:dyDescent="0.2">
      <c r="B78" s="40"/>
      <c r="C78" s="40"/>
      <c r="D78" s="40"/>
      <c r="E78" s="40"/>
      <c r="F78" s="40"/>
      <c r="G78" s="40"/>
      <c r="H78" s="40"/>
      <c r="I78" s="47"/>
      <c r="J78" s="266"/>
      <c r="K78" s="40"/>
    </row>
    <row r="79" spans="1:11" x14ac:dyDescent="0.2">
      <c r="B79" s="40"/>
      <c r="C79" s="40"/>
      <c r="D79" s="40"/>
      <c r="E79" s="40"/>
      <c r="F79" s="40"/>
      <c r="G79" s="40"/>
      <c r="H79" s="40"/>
      <c r="I79" s="45"/>
      <c r="J79" s="264"/>
      <c r="K79" s="40"/>
    </row>
    <row r="80" spans="1:11" x14ac:dyDescent="0.2">
      <c r="B80" s="40"/>
      <c r="C80" s="40"/>
      <c r="D80" s="40"/>
      <c r="E80" s="40"/>
      <c r="F80" s="40"/>
      <c r="G80" s="40"/>
      <c r="H80" s="40"/>
      <c r="I80" s="44"/>
      <c r="J80" s="262"/>
      <c r="K80" s="40"/>
    </row>
    <row r="81" spans="2:11" x14ac:dyDescent="0.2">
      <c r="B81" s="17"/>
      <c r="C81" s="17"/>
      <c r="D81" s="17"/>
      <c r="E81" s="17"/>
      <c r="F81" s="17"/>
      <c r="G81" s="17"/>
      <c r="H81" s="17"/>
      <c r="I81" s="48"/>
      <c r="J81" s="263"/>
      <c r="K81" s="17"/>
    </row>
    <row r="82" spans="2:11" x14ac:dyDescent="0.2">
      <c r="B82" s="17"/>
      <c r="C82" s="17"/>
      <c r="D82" s="17"/>
      <c r="E82" s="17"/>
      <c r="F82" s="17"/>
      <c r="G82" s="17"/>
      <c r="H82" s="17"/>
      <c r="I82" s="48"/>
      <c r="J82" s="263"/>
      <c r="K82" s="17"/>
    </row>
    <row r="84" spans="2:11" ht="15.75" x14ac:dyDescent="0.25">
      <c r="B84" s="49"/>
      <c r="C84" s="49"/>
      <c r="D84" s="40"/>
      <c r="E84" s="40"/>
      <c r="F84" s="40"/>
      <c r="G84" s="40"/>
      <c r="H84" s="40"/>
      <c r="I84" s="39"/>
      <c r="J84" s="263"/>
      <c r="K84" s="40"/>
    </row>
    <row r="85" spans="2:11" x14ac:dyDescent="0.2">
      <c r="B85" s="40"/>
      <c r="C85" s="40"/>
      <c r="D85" s="40"/>
      <c r="E85" s="40"/>
      <c r="F85" s="40"/>
      <c r="G85" s="40"/>
      <c r="H85" s="40"/>
      <c r="I85" s="39"/>
      <c r="J85" s="263"/>
      <c r="K85" s="40"/>
    </row>
    <row r="86" spans="2:11" x14ac:dyDescent="0.2">
      <c r="B86" s="50"/>
      <c r="C86" s="50"/>
      <c r="D86" s="51"/>
      <c r="E86" s="51"/>
      <c r="F86" s="51"/>
      <c r="G86" s="51"/>
      <c r="H86" s="51"/>
      <c r="I86" s="52"/>
      <c r="J86" s="267"/>
      <c r="K86" s="40"/>
    </row>
    <row r="87" spans="2:11" x14ac:dyDescent="0.2">
      <c r="B87" s="40"/>
      <c r="C87" s="40"/>
      <c r="D87" s="40"/>
      <c r="E87" s="40"/>
      <c r="F87" s="40"/>
      <c r="G87" s="40"/>
      <c r="H87" s="40"/>
      <c r="I87" s="52"/>
      <c r="J87" s="267"/>
      <c r="K87" s="40"/>
    </row>
    <row r="88" spans="2:11" x14ac:dyDescent="0.2">
      <c r="B88" s="35"/>
      <c r="C88" s="35"/>
      <c r="D88" s="40"/>
      <c r="E88" s="40"/>
      <c r="F88" s="40"/>
      <c r="G88" s="40"/>
      <c r="H88" s="40"/>
      <c r="I88" s="42"/>
      <c r="J88" s="261"/>
      <c r="K88" s="40"/>
    </row>
    <row r="89" spans="2:11" x14ac:dyDescent="0.2">
      <c r="B89" s="40"/>
      <c r="C89" s="40"/>
      <c r="D89" s="40"/>
      <c r="E89" s="40"/>
      <c r="F89" s="40"/>
      <c r="G89" s="40"/>
      <c r="H89" s="40"/>
      <c r="I89" s="52"/>
      <c r="J89" s="267"/>
      <c r="K89" s="40"/>
    </row>
    <row r="90" spans="2:11" x14ac:dyDescent="0.2">
      <c r="B90" s="40"/>
      <c r="C90" s="40"/>
      <c r="D90" s="40"/>
      <c r="E90" s="40"/>
      <c r="F90" s="40"/>
      <c r="G90" s="40"/>
      <c r="H90" s="40"/>
      <c r="I90" s="44"/>
      <c r="J90" s="262"/>
      <c r="K90" s="53"/>
    </row>
    <row r="91" spans="2:11" x14ac:dyDescent="0.2">
      <c r="B91" s="40"/>
      <c r="C91" s="40"/>
      <c r="D91" s="40"/>
      <c r="E91" s="40"/>
      <c r="F91" s="40"/>
      <c r="G91" s="40"/>
      <c r="H91" s="40"/>
      <c r="I91" s="44"/>
      <c r="J91" s="262"/>
      <c r="K91" s="40"/>
    </row>
    <row r="92" spans="2:11" x14ac:dyDescent="0.2">
      <c r="B92" s="40"/>
      <c r="C92" s="40"/>
      <c r="D92" s="40"/>
      <c r="E92" s="40"/>
      <c r="F92" s="40"/>
      <c r="G92" s="40"/>
      <c r="H92" s="40"/>
      <c r="I92" s="44"/>
      <c r="J92" s="262"/>
      <c r="K92" s="40"/>
    </row>
    <row r="93" spans="2:11" x14ac:dyDescent="0.2">
      <c r="B93" s="40"/>
      <c r="C93" s="40"/>
      <c r="D93" s="40"/>
      <c r="E93" s="40"/>
      <c r="F93" s="40"/>
      <c r="G93" s="40"/>
      <c r="H93" s="40"/>
      <c r="I93" s="44"/>
      <c r="J93" s="262"/>
      <c r="K93" s="40"/>
    </row>
    <row r="94" spans="2:11" x14ac:dyDescent="0.2">
      <c r="B94" s="40"/>
      <c r="C94" s="40"/>
      <c r="D94" s="40"/>
      <c r="E94" s="40"/>
      <c r="F94" s="40"/>
      <c r="G94" s="40"/>
      <c r="H94" s="40"/>
      <c r="I94" s="44"/>
      <c r="J94" s="262"/>
      <c r="K94" s="40"/>
    </row>
    <row r="95" spans="2:11" x14ac:dyDescent="0.2">
      <c r="B95" s="40"/>
      <c r="C95" s="40"/>
      <c r="D95" s="40"/>
      <c r="E95" s="40"/>
      <c r="F95" s="40"/>
      <c r="G95" s="40"/>
      <c r="H95" s="40"/>
      <c r="I95" s="54"/>
      <c r="J95" s="268"/>
      <c r="K95" s="40"/>
    </row>
    <row r="96" spans="2:11" x14ac:dyDescent="0.2">
      <c r="B96" s="40"/>
      <c r="C96" s="40"/>
      <c r="D96" s="40"/>
      <c r="E96" s="40"/>
      <c r="F96" s="40"/>
      <c r="G96" s="40"/>
      <c r="H96" s="40"/>
      <c r="I96" s="44"/>
      <c r="J96" s="262"/>
      <c r="K96" s="40"/>
    </row>
    <row r="97" spans="2:11" x14ac:dyDescent="0.2">
      <c r="B97" s="40"/>
      <c r="C97" s="40"/>
      <c r="D97" s="40"/>
      <c r="E97" s="40"/>
      <c r="F97" s="40"/>
      <c r="G97" s="40"/>
      <c r="H97" s="40"/>
      <c r="I97" s="44"/>
      <c r="J97" s="262"/>
      <c r="K97" s="40"/>
    </row>
    <row r="98" spans="2:11" x14ac:dyDescent="0.2">
      <c r="B98" s="40"/>
      <c r="C98" s="40"/>
      <c r="D98" s="40"/>
      <c r="E98" s="40"/>
      <c r="F98" s="40"/>
      <c r="G98" s="40"/>
      <c r="H98" s="40"/>
      <c r="I98" s="55"/>
      <c r="J98" s="269"/>
      <c r="K98" s="40"/>
    </row>
    <row r="99" spans="2:11" x14ac:dyDescent="0.2">
      <c r="B99" s="35"/>
      <c r="C99" s="35"/>
      <c r="D99" s="40"/>
      <c r="E99" s="40"/>
      <c r="F99" s="40"/>
      <c r="G99" s="40"/>
      <c r="H99" s="40"/>
      <c r="I99" s="56"/>
      <c r="J99" s="270"/>
      <c r="K99" s="40"/>
    </row>
    <row r="100" spans="2:11" x14ac:dyDescent="0.2">
      <c r="B100" s="40"/>
      <c r="C100" s="40"/>
      <c r="D100" s="40"/>
      <c r="E100" s="40"/>
      <c r="F100" s="40"/>
      <c r="G100" s="40"/>
      <c r="H100" s="40"/>
      <c r="I100" s="39"/>
      <c r="J100" s="263"/>
      <c r="K100" s="40"/>
    </row>
    <row r="101" spans="2:11" x14ac:dyDescent="0.2">
      <c r="B101" s="40"/>
      <c r="C101" s="40"/>
      <c r="D101" s="40"/>
      <c r="E101" s="40"/>
      <c r="F101" s="40"/>
      <c r="G101" s="40"/>
      <c r="H101" s="40"/>
      <c r="I101" s="39"/>
      <c r="J101" s="263"/>
      <c r="K101" s="40"/>
    </row>
    <row r="102" spans="2:11" x14ac:dyDescent="0.2">
      <c r="B102" s="35"/>
      <c r="C102" s="35"/>
      <c r="D102" s="40"/>
      <c r="E102" s="40"/>
      <c r="F102" s="40"/>
      <c r="G102" s="40"/>
      <c r="H102" s="40"/>
      <c r="I102" s="57"/>
      <c r="J102" s="271"/>
      <c r="K102" s="40"/>
    </row>
    <row r="103" spans="2:11" x14ac:dyDescent="0.2">
      <c r="B103" s="40"/>
      <c r="C103" s="40"/>
      <c r="D103" s="40"/>
      <c r="E103" s="40"/>
      <c r="F103" s="40"/>
      <c r="G103" s="40"/>
      <c r="H103" s="40"/>
      <c r="I103" s="39"/>
      <c r="J103" s="263"/>
      <c r="K103" s="40"/>
    </row>
    <row r="104" spans="2:11" x14ac:dyDescent="0.2">
      <c r="B104" s="40"/>
      <c r="C104" s="40"/>
      <c r="D104" s="40"/>
      <c r="E104" s="40"/>
      <c r="F104" s="40"/>
      <c r="G104" s="40"/>
      <c r="H104" s="40"/>
      <c r="I104" s="39"/>
      <c r="J104" s="263"/>
      <c r="K104" s="40"/>
    </row>
    <row r="105" spans="2:11" x14ac:dyDescent="0.2">
      <c r="B105" s="40"/>
      <c r="C105" s="40"/>
      <c r="D105" s="40"/>
      <c r="E105" s="40"/>
      <c r="F105" s="40"/>
      <c r="G105" s="40"/>
      <c r="H105" s="40"/>
      <c r="I105" s="39"/>
      <c r="J105" s="263"/>
      <c r="K105" s="40"/>
    </row>
    <row r="106" spans="2:11" x14ac:dyDescent="0.2">
      <c r="B106" s="40"/>
      <c r="C106" s="40"/>
      <c r="D106" s="40"/>
      <c r="E106" s="40"/>
      <c r="F106" s="40"/>
      <c r="G106" s="40"/>
      <c r="H106" s="40"/>
      <c r="I106" s="39"/>
      <c r="J106" s="263"/>
      <c r="K106" s="40"/>
    </row>
    <row r="107" spans="2:11" x14ac:dyDescent="0.2">
      <c r="B107" s="40"/>
      <c r="C107" s="40"/>
      <c r="D107" s="40"/>
      <c r="E107" s="40"/>
      <c r="F107" s="40"/>
      <c r="G107" s="40"/>
      <c r="H107" s="40"/>
      <c r="I107" s="39"/>
      <c r="J107" s="263"/>
      <c r="K107" s="40"/>
    </row>
    <row r="108" spans="2:11" x14ac:dyDescent="0.2">
      <c r="B108" s="40"/>
      <c r="C108" s="40"/>
      <c r="D108" s="40"/>
      <c r="E108" s="40"/>
      <c r="F108" s="40"/>
      <c r="G108" s="40"/>
      <c r="H108" s="40"/>
      <c r="I108" s="39"/>
      <c r="J108" s="263"/>
      <c r="K108" s="40"/>
    </row>
    <row r="109" spans="2:11" x14ac:dyDescent="0.2">
      <c r="B109" s="40"/>
      <c r="C109" s="40"/>
      <c r="D109" s="40"/>
      <c r="E109" s="40"/>
      <c r="F109" s="40"/>
      <c r="G109" s="40"/>
      <c r="H109" s="40"/>
      <c r="I109" s="39"/>
      <c r="J109" s="263"/>
      <c r="K109" s="40"/>
    </row>
    <row r="110" spans="2:11" x14ac:dyDescent="0.2">
      <c r="B110" s="40"/>
      <c r="C110" s="40"/>
      <c r="D110" s="40"/>
      <c r="E110" s="40"/>
      <c r="F110" s="40"/>
      <c r="G110" s="40"/>
      <c r="H110" s="40"/>
      <c r="I110" s="39"/>
      <c r="J110" s="263"/>
      <c r="K110" s="40"/>
    </row>
    <row r="111" spans="2:11" x14ac:dyDescent="0.2">
      <c r="B111" s="40"/>
      <c r="C111" s="40"/>
      <c r="D111" s="40"/>
      <c r="E111" s="40"/>
      <c r="F111" s="40"/>
      <c r="G111" s="40"/>
      <c r="H111" s="40"/>
      <c r="I111" s="39"/>
      <c r="J111" s="263"/>
      <c r="K111" s="40"/>
    </row>
    <row r="112" spans="2:11" x14ac:dyDescent="0.2">
      <c r="B112" s="40"/>
      <c r="C112" s="40"/>
      <c r="D112" s="40"/>
      <c r="E112" s="40"/>
      <c r="F112" s="40"/>
      <c r="G112" s="40"/>
      <c r="H112" s="40"/>
      <c r="I112" s="39"/>
      <c r="J112" s="263"/>
      <c r="K112" s="40"/>
    </row>
    <row r="113" spans="2:11" x14ac:dyDescent="0.2">
      <c r="B113" s="40"/>
      <c r="C113" s="40"/>
      <c r="D113" s="40"/>
      <c r="E113" s="40"/>
      <c r="F113" s="40"/>
      <c r="G113" s="40"/>
      <c r="H113" s="40"/>
      <c r="I113" s="39"/>
      <c r="J113" s="263"/>
      <c r="K113" s="40"/>
    </row>
    <row r="114" spans="2:11" x14ac:dyDescent="0.2">
      <c r="B114" s="40"/>
      <c r="C114" s="40"/>
      <c r="D114" s="40"/>
      <c r="E114" s="40"/>
      <c r="F114" s="40"/>
      <c r="G114" s="40"/>
      <c r="H114" s="40"/>
      <c r="I114" s="39"/>
      <c r="J114" s="263"/>
      <c r="K114" s="40"/>
    </row>
    <row r="115" spans="2:11" x14ac:dyDescent="0.2">
      <c r="B115" s="40"/>
      <c r="C115" s="40"/>
      <c r="D115" s="40"/>
      <c r="E115" s="40"/>
      <c r="F115" s="40"/>
      <c r="G115" s="40"/>
      <c r="H115" s="40"/>
      <c r="I115" s="39"/>
      <c r="J115" s="263"/>
      <c r="K115" s="40"/>
    </row>
    <row r="116" spans="2:11" x14ac:dyDescent="0.2">
      <c r="B116" s="40"/>
      <c r="C116" s="40"/>
      <c r="D116" s="40"/>
      <c r="E116" s="40"/>
      <c r="F116" s="40"/>
      <c r="G116" s="40"/>
      <c r="H116" s="40"/>
      <c r="I116" s="39"/>
      <c r="J116" s="263"/>
      <c r="K116" s="40"/>
    </row>
    <row r="117" spans="2:11" x14ac:dyDescent="0.2">
      <c r="B117" s="40"/>
      <c r="C117" s="40"/>
      <c r="D117" s="40"/>
      <c r="E117" s="40"/>
      <c r="F117" s="40"/>
      <c r="G117" s="40"/>
      <c r="H117" s="40"/>
      <c r="I117" s="39"/>
      <c r="J117" s="263"/>
      <c r="K117" s="40"/>
    </row>
    <row r="118" spans="2:11" x14ac:dyDescent="0.2">
      <c r="B118" s="40"/>
      <c r="C118" s="40"/>
      <c r="D118" s="40"/>
      <c r="E118" s="40"/>
      <c r="F118" s="40"/>
      <c r="G118" s="40"/>
      <c r="H118" s="40"/>
      <c r="I118" s="39"/>
      <c r="J118" s="263"/>
      <c r="K118" s="40"/>
    </row>
    <row r="119" spans="2:11" x14ac:dyDescent="0.2">
      <c r="B119" s="40"/>
      <c r="C119" s="40"/>
      <c r="D119" s="40"/>
      <c r="E119" s="40"/>
      <c r="F119" s="40"/>
      <c r="G119" s="40"/>
      <c r="H119" s="40"/>
      <c r="I119" s="39"/>
      <c r="J119" s="263"/>
      <c r="K119" s="40"/>
    </row>
    <row r="120" spans="2:11" x14ac:dyDescent="0.2">
      <c r="B120" s="40"/>
      <c r="C120" s="40"/>
      <c r="D120" s="40"/>
      <c r="E120" s="40"/>
      <c r="F120" s="40"/>
      <c r="G120" s="40"/>
      <c r="H120" s="40"/>
      <c r="I120" s="39"/>
      <c r="J120" s="263"/>
      <c r="K120" s="40"/>
    </row>
    <row r="121" spans="2:11" x14ac:dyDescent="0.2">
      <c r="B121" s="40"/>
      <c r="C121" s="40"/>
      <c r="D121" s="40"/>
      <c r="E121" s="40"/>
      <c r="F121" s="40"/>
      <c r="G121" s="40"/>
      <c r="H121" s="40"/>
      <c r="I121" s="39"/>
      <c r="J121" s="263"/>
      <c r="K121" s="40"/>
    </row>
    <row r="122" spans="2:11" x14ac:dyDescent="0.2">
      <c r="B122" s="40"/>
      <c r="C122" s="40"/>
      <c r="D122" s="40"/>
      <c r="E122" s="40"/>
      <c r="F122" s="40"/>
      <c r="G122" s="40"/>
      <c r="H122" s="40"/>
      <c r="I122" s="39"/>
      <c r="J122" s="263"/>
      <c r="K122" s="40"/>
    </row>
    <row r="123" spans="2:11" x14ac:dyDescent="0.2">
      <c r="B123" s="40"/>
      <c r="C123" s="40"/>
      <c r="D123" s="40"/>
      <c r="E123" s="40"/>
      <c r="F123" s="40"/>
      <c r="G123" s="40"/>
      <c r="H123" s="40"/>
      <c r="I123" s="39"/>
      <c r="J123" s="263"/>
      <c r="K123" s="40"/>
    </row>
    <row r="124" spans="2:11" x14ac:dyDescent="0.2">
      <c r="B124" s="40"/>
      <c r="C124" s="40"/>
      <c r="D124" s="40"/>
      <c r="E124" s="40"/>
      <c r="F124" s="40"/>
      <c r="G124" s="40"/>
      <c r="H124" s="40"/>
      <c r="I124" s="39"/>
      <c r="J124" s="263"/>
      <c r="K124" s="40"/>
    </row>
    <row r="125" spans="2:11" x14ac:dyDescent="0.2">
      <c r="B125" s="40"/>
      <c r="C125" s="40"/>
      <c r="D125" s="40"/>
      <c r="E125" s="40"/>
      <c r="F125" s="40"/>
      <c r="G125" s="40"/>
      <c r="H125" s="40"/>
      <c r="I125" s="39"/>
      <c r="J125" s="263"/>
      <c r="K125" s="40"/>
    </row>
    <row r="126" spans="2:11" x14ac:dyDescent="0.2">
      <c r="B126" s="40"/>
      <c r="C126" s="40"/>
      <c r="D126" s="40"/>
      <c r="E126" s="40"/>
      <c r="F126" s="40"/>
      <c r="G126" s="40"/>
      <c r="H126" s="40"/>
      <c r="I126" s="39"/>
      <c r="J126" s="263"/>
      <c r="K126" s="40"/>
    </row>
    <row r="127" spans="2:11" x14ac:dyDescent="0.2">
      <c r="B127" s="40"/>
      <c r="C127" s="40"/>
      <c r="D127" s="40"/>
      <c r="E127" s="40"/>
      <c r="F127" s="40"/>
      <c r="G127" s="40"/>
      <c r="H127" s="40"/>
      <c r="I127" s="39"/>
      <c r="J127" s="263"/>
      <c r="K127" s="40"/>
    </row>
    <row r="128" spans="2:11" x14ac:dyDescent="0.2">
      <c r="B128" s="40"/>
      <c r="C128" s="40"/>
      <c r="D128" s="40"/>
      <c r="E128" s="40"/>
      <c r="F128" s="40"/>
      <c r="G128" s="40"/>
      <c r="H128" s="40"/>
      <c r="I128" s="39"/>
      <c r="J128" s="263"/>
      <c r="K128" s="40"/>
    </row>
    <row r="129" spans="2:11" x14ac:dyDescent="0.2">
      <c r="B129" s="40"/>
      <c r="C129" s="40"/>
      <c r="D129" s="40"/>
      <c r="E129" s="40"/>
      <c r="F129" s="40"/>
      <c r="G129" s="40"/>
      <c r="H129" s="40"/>
      <c r="I129" s="39"/>
      <c r="J129" s="263"/>
      <c r="K129" s="40"/>
    </row>
    <row r="130" spans="2:11" x14ac:dyDescent="0.2">
      <c r="B130" s="40"/>
      <c r="C130" s="40"/>
      <c r="D130" s="40"/>
      <c r="E130" s="40"/>
      <c r="F130" s="40"/>
      <c r="G130" s="40"/>
      <c r="H130" s="40"/>
      <c r="I130" s="39"/>
      <c r="J130" s="263"/>
      <c r="K130" s="40"/>
    </row>
    <row r="131" spans="2:11" x14ac:dyDescent="0.2">
      <c r="B131" s="40"/>
      <c r="C131" s="40"/>
      <c r="D131" s="40"/>
      <c r="E131" s="40"/>
      <c r="F131" s="40"/>
      <c r="G131" s="40"/>
      <c r="H131" s="40"/>
      <c r="I131" s="39"/>
      <c r="J131" s="263"/>
      <c r="K131" s="40"/>
    </row>
    <row r="132" spans="2:11" x14ac:dyDescent="0.2">
      <c r="B132" s="40"/>
      <c r="C132" s="40"/>
      <c r="D132" s="40"/>
      <c r="E132" s="40"/>
      <c r="F132" s="40"/>
      <c r="G132" s="40"/>
      <c r="H132" s="40"/>
      <c r="I132" s="39"/>
      <c r="J132" s="263"/>
      <c r="K132" s="40"/>
    </row>
    <row r="133" spans="2:11" x14ac:dyDescent="0.2">
      <c r="B133" s="40"/>
      <c r="C133" s="40"/>
      <c r="D133" s="40"/>
      <c r="E133" s="40"/>
      <c r="F133" s="40"/>
      <c r="G133" s="40"/>
      <c r="H133" s="40"/>
      <c r="I133" s="39"/>
      <c r="J133" s="263"/>
      <c r="K133" s="40"/>
    </row>
    <row r="134" spans="2:11" x14ac:dyDescent="0.2">
      <c r="B134" s="40"/>
      <c r="C134" s="40"/>
      <c r="D134" s="40"/>
      <c r="E134" s="40"/>
      <c r="F134" s="40"/>
      <c r="G134" s="40"/>
      <c r="H134" s="40"/>
      <c r="I134" s="39"/>
      <c r="J134" s="263"/>
      <c r="K134" s="40"/>
    </row>
    <row r="135" spans="2:11" x14ac:dyDescent="0.2">
      <c r="B135" s="40"/>
      <c r="C135" s="40"/>
      <c r="D135" s="40"/>
      <c r="E135" s="40"/>
      <c r="F135" s="40"/>
      <c r="G135" s="40"/>
      <c r="H135" s="40"/>
      <c r="I135" s="39"/>
      <c r="J135" s="263"/>
      <c r="K135" s="40"/>
    </row>
    <row r="136" spans="2:11" x14ac:dyDescent="0.2">
      <c r="B136" s="40"/>
      <c r="C136" s="40"/>
      <c r="D136" s="40"/>
      <c r="E136" s="40"/>
      <c r="F136" s="40"/>
      <c r="G136" s="40"/>
      <c r="H136" s="40"/>
      <c r="I136" s="39"/>
      <c r="J136" s="263"/>
      <c r="K136" s="40"/>
    </row>
    <row r="137" spans="2:11" x14ac:dyDescent="0.2">
      <c r="B137" s="40"/>
      <c r="C137" s="40"/>
      <c r="D137" s="40"/>
      <c r="E137" s="40"/>
      <c r="F137" s="40"/>
      <c r="G137" s="40"/>
      <c r="H137" s="40"/>
      <c r="I137" s="39"/>
      <c r="J137" s="263"/>
      <c r="K137" s="40"/>
    </row>
    <row r="138" spans="2:11" x14ac:dyDescent="0.2">
      <c r="B138" s="40"/>
      <c r="C138" s="40"/>
      <c r="D138" s="40"/>
      <c r="E138" s="40"/>
      <c r="F138" s="40"/>
      <c r="G138" s="40"/>
      <c r="H138" s="40"/>
      <c r="I138" s="58"/>
      <c r="J138" s="272"/>
      <c r="K138" s="40"/>
    </row>
    <row r="139" spans="2:11" x14ac:dyDescent="0.2">
      <c r="B139" s="35"/>
      <c r="C139" s="35"/>
      <c r="D139" s="40"/>
      <c r="E139" s="40"/>
      <c r="F139" s="40"/>
      <c r="G139" s="40"/>
      <c r="H139" s="40"/>
      <c r="I139" s="56"/>
      <c r="J139" s="270"/>
      <c r="K139" s="40"/>
    </row>
    <row r="140" spans="2:11" x14ac:dyDescent="0.2">
      <c r="B140" s="40"/>
      <c r="C140" s="40"/>
      <c r="D140" s="40"/>
      <c r="E140" s="40"/>
      <c r="F140" s="40"/>
      <c r="G140" s="40"/>
      <c r="H140" s="40"/>
      <c r="I140" s="58"/>
      <c r="J140" s="272"/>
      <c r="K140" s="40"/>
    </row>
    <row r="141" spans="2:11" x14ac:dyDescent="0.2">
      <c r="B141" s="51"/>
      <c r="C141" s="51"/>
      <c r="D141" s="51"/>
      <c r="E141" s="51"/>
      <c r="F141" s="51"/>
      <c r="G141" s="51"/>
      <c r="H141" s="51"/>
      <c r="I141" s="59"/>
      <c r="J141" s="273"/>
      <c r="K141" s="51"/>
    </row>
    <row r="142" spans="2:11" x14ac:dyDescent="0.2">
      <c r="B142" s="40"/>
      <c r="C142" s="40"/>
      <c r="D142" s="40"/>
      <c r="E142" s="40"/>
      <c r="F142" s="40"/>
      <c r="G142" s="40"/>
      <c r="H142" s="40"/>
      <c r="I142" s="39"/>
      <c r="J142" s="263"/>
      <c r="K142" s="40"/>
    </row>
    <row r="143" spans="2:11" x14ac:dyDescent="0.2">
      <c r="B143" s="35"/>
      <c r="C143" s="35"/>
      <c r="D143" s="35"/>
      <c r="E143" s="35"/>
      <c r="F143" s="35"/>
      <c r="G143" s="35"/>
      <c r="H143" s="35"/>
      <c r="I143" s="57"/>
      <c r="J143" s="271"/>
      <c r="K143" s="35"/>
    </row>
    <row r="144" spans="2:11" x14ac:dyDescent="0.2">
      <c r="B144" s="35"/>
      <c r="C144" s="35"/>
      <c r="D144" s="35"/>
      <c r="E144" s="35"/>
      <c r="F144" s="35"/>
      <c r="G144" s="35"/>
      <c r="H144" s="35"/>
      <c r="I144" s="57"/>
      <c r="J144" s="271"/>
      <c r="K144" s="35"/>
    </row>
    <row r="145" spans="2:11" x14ac:dyDescent="0.2">
      <c r="B145" s="40"/>
      <c r="C145" s="40"/>
      <c r="D145" s="40"/>
      <c r="E145" s="40"/>
      <c r="F145" s="40"/>
      <c r="G145" s="40"/>
      <c r="H145" s="40"/>
      <c r="I145" s="39"/>
      <c r="J145" s="263"/>
      <c r="K145" s="40"/>
    </row>
    <row r="146" spans="2:11" x14ac:dyDescent="0.2">
      <c r="B146" s="40"/>
      <c r="C146" s="40"/>
      <c r="D146" s="40"/>
      <c r="E146" s="40"/>
      <c r="F146" s="40"/>
      <c r="G146" s="40"/>
      <c r="H146" s="40"/>
      <c r="I146" s="39"/>
      <c r="J146" s="263"/>
      <c r="K146" s="40"/>
    </row>
    <row r="147" spans="2:11" x14ac:dyDescent="0.2">
      <c r="B147" s="40"/>
      <c r="C147" s="40"/>
      <c r="D147" s="40"/>
      <c r="E147" s="40"/>
      <c r="F147" s="40"/>
      <c r="G147" s="40"/>
      <c r="H147" s="40"/>
      <c r="I147" s="60"/>
      <c r="J147" s="274"/>
      <c r="K147" s="40"/>
    </row>
    <row r="148" spans="2:11" x14ac:dyDescent="0.2">
      <c r="B148" s="40"/>
      <c r="C148" s="40"/>
      <c r="D148" s="40"/>
      <c r="E148" s="40"/>
      <c r="F148" s="40"/>
      <c r="G148" s="40"/>
      <c r="H148" s="40"/>
      <c r="I148" s="60"/>
      <c r="J148" s="274"/>
      <c r="K148" s="40"/>
    </row>
    <row r="149" spans="2:11" x14ac:dyDescent="0.2">
      <c r="B149" s="40"/>
      <c r="C149" s="40"/>
      <c r="D149" s="40"/>
      <c r="E149" s="40"/>
      <c r="F149" s="40"/>
      <c r="G149" s="40"/>
      <c r="H149" s="40"/>
      <c r="I149" s="60"/>
      <c r="J149" s="274"/>
      <c r="K149" s="40"/>
    </row>
    <row r="150" spans="2:11" x14ac:dyDescent="0.2">
      <c r="B150" s="40"/>
      <c r="C150" s="40"/>
      <c r="D150" s="40"/>
      <c r="E150" s="40"/>
      <c r="F150" s="40"/>
      <c r="G150" s="40"/>
      <c r="H150" s="40"/>
      <c r="I150" s="60"/>
      <c r="J150" s="274"/>
      <c r="K150" s="40"/>
    </row>
    <row r="151" spans="2:11" x14ac:dyDescent="0.2">
      <c r="B151" s="40"/>
      <c r="C151" s="40"/>
      <c r="D151" s="40"/>
      <c r="E151" s="40"/>
      <c r="F151" s="40"/>
      <c r="G151" s="40"/>
      <c r="H151" s="40"/>
      <c r="I151" s="39"/>
      <c r="J151" s="263"/>
      <c r="K151" s="40"/>
    </row>
    <row r="152" spans="2:11" x14ac:dyDescent="0.2">
      <c r="B152" s="40"/>
      <c r="C152" s="40"/>
      <c r="D152" s="40"/>
      <c r="E152" s="40"/>
      <c r="F152" s="40"/>
      <c r="G152" s="40"/>
      <c r="H152" s="40"/>
      <c r="I152" s="39"/>
      <c r="J152" s="263"/>
      <c r="K152" s="40"/>
    </row>
    <row r="153" spans="2:11" x14ac:dyDescent="0.2">
      <c r="B153" s="40"/>
      <c r="C153" s="40"/>
      <c r="D153" s="35"/>
      <c r="E153" s="35"/>
      <c r="F153" s="35"/>
      <c r="G153" s="35"/>
      <c r="H153" s="35"/>
      <c r="I153" s="39"/>
      <c r="J153" s="263"/>
      <c r="K153" s="40"/>
    </row>
    <row r="154" spans="2:11" x14ac:dyDescent="0.2">
      <c r="B154" s="40"/>
      <c r="C154" s="40"/>
      <c r="D154" s="40"/>
      <c r="E154" s="40"/>
      <c r="F154" s="40"/>
      <c r="G154" s="40"/>
      <c r="H154" s="40"/>
      <c r="I154" s="39"/>
      <c r="J154" s="263"/>
      <c r="K154" s="40"/>
    </row>
    <row r="155" spans="2:11" x14ac:dyDescent="0.2">
      <c r="B155" s="40"/>
      <c r="C155" s="40"/>
      <c r="D155" s="40"/>
      <c r="E155" s="40"/>
      <c r="F155" s="40"/>
      <c r="G155" s="40"/>
      <c r="H155" s="40"/>
      <c r="I155" s="39"/>
      <c r="J155" s="263"/>
      <c r="K155" s="40"/>
    </row>
    <row r="156" spans="2:11" x14ac:dyDescent="0.2">
      <c r="B156" s="35"/>
      <c r="C156" s="35"/>
      <c r="D156" s="41"/>
      <c r="E156" s="41"/>
      <c r="F156" s="41"/>
      <c r="G156" s="41"/>
      <c r="H156" s="41"/>
      <c r="I156" s="42"/>
      <c r="J156" s="261"/>
      <c r="K156" s="40"/>
    </row>
    <row r="157" spans="2:11" x14ac:dyDescent="0.2">
      <c r="B157" s="40"/>
      <c r="C157" s="40"/>
      <c r="D157" s="40"/>
      <c r="E157" s="40"/>
      <c r="F157" s="40"/>
      <c r="G157" s="40"/>
      <c r="H157" s="40"/>
      <c r="I157" s="42"/>
      <c r="J157" s="261"/>
      <c r="K157" s="40"/>
    </row>
    <row r="158" spans="2:11" x14ac:dyDescent="0.2">
      <c r="B158" s="35"/>
      <c r="C158" s="35"/>
      <c r="D158" s="40"/>
      <c r="E158" s="40"/>
      <c r="F158" s="40"/>
      <c r="G158" s="40"/>
      <c r="H158" s="40"/>
      <c r="I158" s="45"/>
      <c r="J158" s="264"/>
      <c r="K158" s="40"/>
    </row>
    <row r="159" spans="2:11" x14ac:dyDescent="0.2">
      <c r="B159" s="35"/>
      <c r="C159" s="35"/>
      <c r="D159" s="40"/>
      <c r="E159" s="40"/>
      <c r="F159" s="40"/>
      <c r="G159" s="40"/>
      <c r="H159" s="40"/>
      <c r="I159" s="45"/>
      <c r="J159" s="264"/>
      <c r="K159" s="40"/>
    </row>
    <row r="160" spans="2:11" x14ac:dyDescent="0.2">
      <c r="B160" s="35"/>
      <c r="C160" s="35"/>
      <c r="D160" s="40"/>
      <c r="E160" s="40"/>
      <c r="F160" s="40"/>
      <c r="G160" s="40"/>
      <c r="H160" s="40"/>
      <c r="I160" s="45"/>
      <c r="J160" s="264"/>
      <c r="K160" s="40"/>
    </row>
    <row r="161" spans="2:11" x14ac:dyDescent="0.2">
      <c r="B161" s="35"/>
      <c r="C161" s="35"/>
      <c r="D161" s="40"/>
      <c r="E161" s="40"/>
      <c r="F161" s="40"/>
      <c r="G161" s="40"/>
      <c r="H161" s="40"/>
      <c r="I161" s="45"/>
      <c r="J161" s="264"/>
      <c r="K161" s="40"/>
    </row>
    <row r="162" spans="2:11" x14ac:dyDescent="0.2">
      <c r="B162" s="40"/>
      <c r="C162" s="40"/>
      <c r="D162" s="40"/>
      <c r="E162" s="40"/>
      <c r="F162" s="40"/>
      <c r="G162" s="40"/>
      <c r="H162" s="40"/>
      <c r="I162" s="39"/>
      <c r="J162" s="263"/>
      <c r="K162" s="40"/>
    </row>
    <row r="163" spans="2:11" x14ac:dyDescent="0.2">
      <c r="B163" s="35"/>
      <c r="C163" s="35"/>
      <c r="D163" s="40"/>
      <c r="E163" s="40"/>
      <c r="F163" s="40"/>
      <c r="G163" s="40"/>
      <c r="H163" s="40"/>
      <c r="I163" s="61"/>
      <c r="J163" s="275"/>
      <c r="K163" s="40"/>
    </row>
    <row r="164" spans="2:11" x14ac:dyDescent="0.2">
      <c r="B164" s="40"/>
      <c r="C164" s="40"/>
      <c r="D164" s="40"/>
      <c r="E164" s="40"/>
      <c r="F164" s="40"/>
      <c r="G164" s="40"/>
      <c r="H164" s="40"/>
      <c r="I164" s="45"/>
      <c r="J164" s="264"/>
      <c r="K164" s="40"/>
    </row>
    <row r="165" spans="2:11" x14ac:dyDescent="0.2">
      <c r="B165" s="40"/>
      <c r="C165" s="40"/>
      <c r="D165" s="40"/>
      <c r="E165" s="40"/>
      <c r="F165" s="40"/>
      <c r="G165" s="40"/>
      <c r="H165" s="40"/>
      <c r="I165" s="39"/>
      <c r="J165" s="263"/>
      <c r="K165" s="40"/>
    </row>
    <row r="166" spans="2:11" x14ac:dyDescent="0.2">
      <c r="B166" s="40"/>
      <c r="C166" s="40"/>
      <c r="D166" s="40"/>
      <c r="E166" s="40"/>
      <c r="F166" s="40"/>
      <c r="G166" s="40"/>
      <c r="H166" s="40"/>
      <c r="I166" s="61"/>
      <c r="J166" s="275"/>
      <c r="K166" s="40"/>
    </row>
    <row r="167" spans="2:11" x14ac:dyDescent="0.2">
      <c r="B167" s="40"/>
      <c r="C167" s="40"/>
      <c r="D167" s="40"/>
      <c r="E167" s="40"/>
      <c r="F167" s="40"/>
      <c r="G167" s="40"/>
      <c r="H167" s="40"/>
      <c r="I167" s="45"/>
      <c r="J167" s="264"/>
      <c r="K167" s="40"/>
    </row>
    <row r="168" spans="2:11" x14ac:dyDescent="0.2">
      <c r="B168" s="40"/>
      <c r="C168" s="40"/>
      <c r="D168" s="40"/>
      <c r="E168" s="40"/>
      <c r="F168" s="40"/>
      <c r="G168" s="40"/>
      <c r="H168" s="40"/>
      <c r="I168" s="39"/>
      <c r="J168" s="263"/>
      <c r="K168" s="40"/>
    </row>
    <row r="169" spans="2:11" x14ac:dyDescent="0.2">
      <c r="B169" s="40"/>
      <c r="C169" s="40"/>
      <c r="D169" s="40"/>
      <c r="E169" s="40"/>
      <c r="F169" s="40"/>
      <c r="G169" s="40"/>
      <c r="H169" s="40"/>
      <c r="I169" s="61"/>
      <c r="J169" s="275"/>
      <c r="K169" s="40"/>
    </row>
    <row r="170" spans="2:11" x14ac:dyDescent="0.2">
      <c r="B170" s="40"/>
      <c r="C170" s="40"/>
      <c r="D170" s="40"/>
      <c r="E170" s="40"/>
      <c r="F170" s="40"/>
      <c r="G170" s="40"/>
      <c r="H170" s="40"/>
      <c r="I170" s="46"/>
      <c r="J170" s="276"/>
      <c r="K170" s="40"/>
    </row>
    <row r="171" spans="2:11" x14ac:dyDescent="0.2">
      <c r="B171" s="40"/>
      <c r="C171" s="40"/>
      <c r="D171" s="40"/>
      <c r="E171" s="40"/>
      <c r="F171" s="40"/>
      <c r="G171" s="40"/>
      <c r="H171" s="40"/>
      <c r="I171" s="39"/>
      <c r="J171" s="263"/>
      <c r="K171" s="40"/>
    </row>
    <row r="172" spans="2:11" x14ac:dyDescent="0.2">
      <c r="B172" s="40"/>
      <c r="C172" s="40"/>
      <c r="D172" s="40"/>
      <c r="E172" s="40"/>
      <c r="F172" s="40"/>
      <c r="G172" s="40"/>
      <c r="H172" s="40"/>
      <c r="I172" s="45"/>
      <c r="J172" s="264"/>
      <c r="K172" s="40"/>
    </row>
    <row r="173" spans="2:11" x14ac:dyDescent="0.2">
      <c r="B173" s="40"/>
      <c r="C173" s="40"/>
      <c r="D173" s="40"/>
      <c r="E173" s="40"/>
      <c r="F173" s="40"/>
      <c r="G173" s="40"/>
      <c r="H173" s="40"/>
      <c r="I173" s="45"/>
      <c r="J173" s="264"/>
      <c r="K173" s="40"/>
    </row>
    <row r="174" spans="2:11" x14ac:dyDescent="0.2">
      <c r="B174" s="40"/>
      <c r="C174" s="40"/>
      <c r="D174" s="40"/>
      <c r="E174" s="40"/>
      <c r="F174" s="40"/>
      <c r="G174" s="40"/>
      <c r="H174" s="40"/>
      <c r="I174" s="61"/>
      <c r="J174" s="275"/>
      <c r="K174" s="40"/>
    </row>
    <row r="175" spans="2:11" x14ac:dyDescent="0.2">
      <c r="B175" s="40"/>
      <c r="C175" s="40"/>
      <c r="D175" s="40"/>
      <c r="E175" s="40"/>
      <c r="F175" s="40"/>
      <c r="G175" s="40"/>
      <c r="H175" s="40"/>
      <c r="I175" s="45"/>
      <c r="J175" s="264"/>
      <c r="K175" s="40"/>
    </row>
    <row r="176" spans="2:11" x14ac:dyDescent="0.2">
      <c r="B176" s="40"/>
      <c r="C176" s="40"/>
      <c r="D176" s="40"/>
      <c r="E176" s="40"/>
      <c r="F176" s="40"/>
      <c r="G176" s="40"/>
      <c r="H176" s="40"/>
      <c r="I176" s="45"/>
      <c r="J176" s="264"/>
      <c r="K176" s="40"/>
    </row>
    <row r="177" spans="2:11" x14ac:dyDescent="0.2">
      <c r="B177" s="17"/>
      <c r="C177" s="17"/>
      <c r="D177" s="17"/>
      <c r="E177" s="17"/>
      <c r="F177" s="17"/>
      <c r="G177" s="17"/>
      <c r="H177" s="17"/>
      <c r="I177" s="48"/>
      <c r="J177" s="263"/>
      <c r="K177" s="17"/>
    </row>
    <row r="178" spans="2:11" x14ac:dyDescent="0.2">
      <c r="B178" s="17"/>
      <c r="C178" s="17"/>
      <c r="D178" s="17"/>
      <c r="E178" s="17"/>
      <c r="F178" s="17"/>
      <c r="G178" s="17"/>
      <c r="H178" s="17"/>
      <c r="I178" s="48"/>
      <c r="J178" s="263"/>
      <c r="K178" s="17"/>
    </row>
    <row r="179" spans="2:11" ht="15.75" x14ac:dyDescent="0.25">
      <c r="B179" s="49"/>
      <c r="C179" s="49"/>
      <c r="D179" s="40"/>
      <c r="E179" s="40"/>
      <c r="F179" s="40"/>
      <c r="G179" s="40"/>
      <c r="H179" s="40"/>
      <c r="I179" s="39"/>
      <c r="J179" s="263"/>
      <c r="K179" s="40"/>
    </row>
    <row r="180" spans="2:11" x14ac:dyDescent="0.2">
      <c r="B180" s="40"/>
      <c r="C180" s="40"/>
      <c r="D180" s="40"/>
      <c r="E180" s="40"/>
      <c r="F180" s="40"/>
      <c r="G180" s="40"/>
      <c r="H180" s="40"/>
      <c r="I180" s="39"/>
      <c r="J180" s="263"/>
      <c r="K180" s="40"/>
    </row>
    <row r="181" spans="2:11" x14ac:dyDescent="0.2">
      <c r="B181" s="50"/>
      <c r="C181" s="50"/>
      <c r="D181" s="51"/>
      <c r="E181" s="51"/>
      <c r="F181" s="51"/>
      <c r="G181" s="51"/>
      <c r="H181" s="51"/>
      <c r="I181" s="39"/>
      <c r="J181" s="263"/>
      <c r="K181" s="40"/>
    </row>
    <row r="182" spans="2:11" x14ac:dyDescent="0.2">
      <c r="B182" s="40"/>
      <c r="C182" s="40"/>
      <c r="D182" s="40"/>
      <c r="E182" s="40"/>
      <c r="F182" s="40"/>
      <c r="G182" s="40"/>
      <c r="H182" s="40"/>
      <c r="I182" s="39"/>
      <c r="J182" s="263"/>
      <c r="K182" s="40"/>
    </row>
    <row r="183" spans="2:11" x14ac:dyDescent="0.2">
      <c r="B183" s="35"/>
      <c r="C183" s="35"/>
      <c r="D183" s="40"/>
      <c r="E183" s="40"/>
      <c r="F183" s="40"/>
      <c r="G183" s="40"/>
      <c r="H183" s="40"/>
      <c r="I183" s="57"/>
      <c r="J183" s="271"/>
      <c r="K183" s="40"/>
    </row>
    <row r="184" spans="2:11" x14ac:dyDescent="0.2">
      <c r="B184" s="40"/>
      <c r="C184" s="40"/>
      <c r="D184" s="40"/>
      <c r="E184" s="40"/>
      <c r="F184" s="40"/>
      <c r="G184" s="40"/>
      <c r="H184" s="40"/>
      <c r="I184" s="39"/>
      <c r="J184" s="263"/>
      <c r="K184" s="40"/>
    </row>
    <row r="185" spans="2:11" x14ac:dyDescent="0.2">
      <c r="B185" s="40"/>
      <c r="C185" s="40"/>
      <c r="D185" s="40"/>
      <c r="E185" s="40"/>
      <c r="F185" s="40"/>
      <c r="G185" s="40"/>
      <c r="H185" s="40"/>
      <c r="I185" s="44"/>
      <c r="J185" s="262"/>
      <c r="K185" s="53"/>
    </row>
    <row r="186" spans="2:11" x14ac:dyDescent="0.2">
      <c r="B186" s="40"/>
      <c r="C186" s="40"/>
      <c r="D186" s="40"/>
      <c r="E186" s="40"/>
      <c r="F186" s="40"/>
      <c r="G186" s="40"/>
      <c r="H186" s="40"/>
      <c r="I186" s="44"/>
      <c r="J186" s="262"/>
      <c r="K186" s="40"/>
    </row>
    <row r="187" spans="2:11" x14ac:dyDescent="0.2">
      <c r="B187" s="40"/>
      <c r="C187" s="40"/>
      <c r="D187" s="40"/>
      <c r="E187" s="40"/>
      <c r="F187" s="40"/>
      <c r="G187" s="40"/>
      <c r="H187" s="40"/>
      <c r="I187" s="44"/>
      <c r="J187" s="262"/>
      <c r="K187" s="40"/>
    </row>
    <row r="188" spans="2:11" x14ac:dyDescent="0.2">
      <c r="B188" s="40"/>
      <c r="C188" s="40"/>
      <c r="D188" s="40"/>
      <c r="E188" s="40"/>
      <c r="F188" s="40"/>
      <c r="G188" s="40"/>
      <c r="H188" s="40"/>
      <c r="I188" s="44"/>
      <c r="J188" s="262"/>
      <c r="K188" s="40"/>
    </row>
    <row r="189" spans="2:11" x14ac:dyDescent="0.2">
      <c r="B189" s="40"/>
      <c r="C189" s="40"/>
      <c r="D189" s="40"/>
      <c r="E189" s="40"/>
      <c r="F189" s="40"/>
      <c r="G189" s="40"/>
      <c r="H189" s="40"/>
      <c r="I189" s="44"/>
      <c r="J189" s="262"/>
      <c r="K189" s="40"/>
    </row>
    <row r="190" spans="2:11" x14ac:dyDescent="0.2">
      <c r="B190" s="40"/>
      <c r="C190" s="40"/>
      <c r="D190" s="40"/>
      <c r="E190" s="40"/>
      <c r="F190" s="40"/>
      <c r="G190" s="40"/>
      <c r="H190" s="40"/>
      <c r="I190" s="44"/>
      <c r="J190" s="262"/>
      <c r="K190" s="40"/>
    </row>
    <row r="191" spans="2:11" x14ac:dyDescent="0.2">
      <c r="B191" s="40"/>
      <c r="C191" s="40"/>
      <c r="D191" s="40"/>
      <c r="E191" s="40"/>
      <c r="F191" s="40"/>
      <c r="G191" s="40"/>
      <c r="H191" s="40"/>
      <c r="I191" s="44"/>
      <c r="J191" s="262"/>
      <c r="K191" s="40"/>
    </row>
    <row r="192" spans="2:11" x14ac:dyDescent="0.2">
      <c r="B192" s="40"/>
      <c r="C192" s="40"/>
      <c r="D192" s="40"/>
      <c r="E192" s="40"/>
      <c r="F192" s="40"/>
      <c r="G192" s="40"/>
      <c r="H192" s="40"/>
      <c r="I192" s="44"/>
      <c r="J192" s="262"/>
      <c r="K192" s="40"/>
    </row>
    <row r="193" spans="2:11" x14ac:dyDescent="0.2">
      <c r="B193" s="40"/>
      <c r="C193" s="40"/>
      <c r="D193" s="40"/>
      <c r="E193" s="40"/>
      <c r="F193" s="40"/>
      <c r="G193" s="40"/>
      <c r="H193" s="40"/>
      <c r="I193" s="55"/>
      <c r="J193" s="269"/>
      <c r="K193" s="40"/>
    </row>
    <row r="194" spans="2:11" x14ac:dyDescent="0.2">
      <c r="B194" s="35"/>
      <c r="C194" s="35"/>
      <c r="D194" s="40"/>
      <c r="E194" s="40"/>
      <c r="F194" s="40"/>
      <c r="G194" s="40"/>
      <c r="H194" s="40"/>
      <c r="I194" s="56"/>
      <c r="J194" s="270"/>
      <c r="K194" s="40"/>
    </row>
    <row r="195" spans="2:11" x14ac:dyDescent="0.2">
      <c r="B195" s="40"/>
      <c r="C195" s="40"/>
      <c r="D195" s="40"/>
      <c r="E195" s="40"/>
      <c r="F195" s="40"/>
      <c r="G195" s="40"/>
      <c r="H195" s="40"/>
      <c r="I195" s="39"/>
      <c r="J195" s="263"/>
      <c r="K195" s="40"/>
    </row>
    <row r="196" spans="2:11" x14ac:dyDescent="0.2">
      <c r="B196" s="40"/>
      <c r="C196" s="40"/>
      <c r="D196" s="40"/>
      <c r="E196" s="40"/>
      <c r="F196" s="40"/>
      <c r="G196" s="40"/>
      <c r="H196" s="40"/>
      <c r="I196" s="39"/>
      <c r="J196" s="263"/>
      <c r="K196" s="40"/>
    </row>
    <row r="197" spans="2:11" x14ac:dyDescent="0.2">
      <c r="B197" s="35"/>
      <c r="C197" s="35"/>
      <c r="D197" s="40"/>
      <c r="E197" s="40"/>
      <c r="F197" s="40"/>
      <c r="G197" s="40"/>
      <c r="H197" s="40"/>
      <c r="I197" s="57"/>
      <c r="J197" s="271"/>
      <c r="K197" s="40"/>
    </row>
    <row r="198" spans="2:11" x14ac:dyDescent="0.2">
      <c r="B198" s="40"/>
      <c r="C198" s="40"/>
      <c r="D198" s="40"/>
      <c r="E198" s="40"/>
      <c r="F198" s="40"/>
      <c r="G198" s="40"/>
      <c r="H198" s="40"/>
      <c r="I198" s="39"/>
      <c r="J198" s="263"/>
      <c r="K198" s="40"/>
    </row>
    <row r="199" spans="2:11" x14ac:dyDescent="0.2">
      <c r="B199" s="40"/>
      <c r="C199" s="40"/>
      <c r="D199" s="40"/>
      <c r="E199" s="40"/>
      <c r="F199" s="40"/>
      <c r="G199" s="40"/>
      <c r="H199" s="40"/>
      <c r="I199" s="39"/>
      <c r="J199" s="263"/>
      <c r="K199" s="40"/>
    </row>
    <row r="200" spans="2:11" x14ac:dyDescent="0.2">
      <c r="B200" s="40"/>
      <c r="C200" s="40"/>
      <c r="D200" s="40"/>
      <c r="E200" s="40"/>
      <c r="F200" s="40"/>
      <c r="G200" s="40"/>
      <c r="H200" s="40"/>
      <c r="I200" s="39"/>
      <c r="J200" s="263"/>
      <c r="K200" s="40"/>
    </row>
    <row r="201" spans="2:11" x14ac:dyDescent="0.2">
      <c r="B201" s="40"/>
      <c r="C201" s="40"/>
      <c r="D201" s="40"/>
      <c r="E201" s="40"/>
      <c r="F201" s="40"/>
      <c r="G201" s="40"/>
      <c r="H201" s="40"/>
      <c r="I201" s="39"/>
      <c r="J201" s="263"/>
      <c r="K201" s="40"/>
    </row>
    <row r="202" spans="2:11" x14ac:dyDescent="0.2">
      <c r="B202" s="40"/>
      <c r="C202" s="40"/>
      <c r="D202" s="40"/>
      <c r="E202" s="40"/>
      <c r="F202" s="40"/>
      <c r="G202" s="40"/>
      <c r="H202" s="40"/>
      <c r="I202" s="39"/>
      <c r="J202" s="263"/>
      <c r="K202" s="40"/>
    </row>
    <row r="203" spans="2:11" x14ac:dyDescent="0.2">
      <c r="B203" s="40"/>
      <c r="C203" s="40"/>
      <c r="D203" s="40"/>
      <c r="E203" s="40"/>
      <c r="F203" s="40"/>
      <c r="G203" s="40"/>
      <c r="H203" s="40"/>
      <c r="I203" s="39"/>
      <c r="J203" s="263"/>
      <c r="K203" s="40"/>
    </row>
    <row r="204" spans="2:11" x14ac:dyDescent="0.2">
      <c r="B204" s="40"/>
      <c r="C204" s="40"/>
      <c r="D204" s="40"/>
      <c r="E204" s="40"/>
      <c r="F204" s="40"/>
      <c r="G204" s="40"/>
      <c r="H204" s="40"/>
      <c r="I204" s="39"/>
      <c r="J204" s="263"/>
      <c r="K204" s="40"/>
    </row>
    <row r="205" spans="2:11" x14ac:dyDescent="0.2">
      <c r="B205" s="40"/>
      <c r="C205" s="40"/>
      <c r="D205" s="40"/>
      <c r="E205" s="40"/>
      <c r="F205" s="40"/>
      <c r="G205" s="40"/>
      <c r="H205" s="40"/>
      <c r="I205" s="39"/>
      <c r="J205" s="263"/>
      <c r="K205" s="40"/>
    </row>
    <row r="206" spans="2:11" x14ac:dyDescent="0.2">
      <c r="B206" s="40"/>
      <c r="C206" s="40"/>
      <c r="D206" s="40"/>
      <c r="E206" s="40"/>
      <c r="F206" s="40"/>
      <c r="G206" s="40"/>
      <c r="H206" s="40"/>
      <c r="I206" s="39"/>
      <c r="J206" s="263"/>
      <c r="K206" s="40"/>
    </row>
    <row r="207" spans="2:11" x14ac:dyDescent="0.2">
      <c r="B207" s="40"/>
      <c r="C207" s="40"/>
      <c r="D207" s="40"/>
      <c r="E207" s="40"/>
      <c r="F207" s="40"/>
      <c r="G207" s="40"/>
      <c r="H207" s="40"/>
      <c r="I207" s="39"/>
      <c r="J207" s="263"/>
      <c r="K207" s="40"/>
    </row>
    <row r="208" spans="2:11" x14ac:dyDescent="0.2">
      <c r="B208" s="40"/>
      <c r="C208" s="40"/>
      <c r="D208" s="40"/>
      <c r="E208" s="40"/>
      <c r="F208" s="40"/>
      <c r="G208" s="40"/>
      <c r="H208" s="40"/>
      <c r="I208" s="39"/>
      <c r="J208" s="263"/>
      <c r="K208" s="40"/>
    </row>
    <row r="209" spans="2:11" x14ac:dyDescent="0.2">
      <c r="B209" s="40"/>
      <c r="C209" s="40"/>
      <c r="D209" s="40"/>
      <c r="E209" s="40"/>
      <c r="F209" s="40"/>
      <c r="G209" s="40"/>
      <c r="H209" s="40"/>
      <c r="I209" s="39"/>
      <c r="J209" s="263"/>
      <c r="K209" s="40"/>
    </row>
    <row r="210" spans="2:11" x14ac:dyDescent="0.2">
      <c r="B210" s="40"/>
      <c r="C210" s="40"/>
      <c r="D210" s="40"/>
      <c r="E210" s="40"/>
      <c r="F210" s="40"/>
      <c r="G210" s="40"/>
      <c r="H210" s="40"/>
      <c r="I210" s="39"/>
      <c r="J210" s="263"/>
      <c r="K210" s="40"/>
    </row>
    <row r="211" spans="2:11" x14ac:dyDescent="0.2">
      <c r="B211" s="40"/>
      <c r="C211" s="40"/>
      <c r="D211" s="40"/>
      <c r="E211" s="40"/>
      <c r="F211" s="40"/>
      <c r="G211" s="40"/>
      <c r="H211" s="40"/>
      <c r="I211" s="39"/>
      <c r="J211" s="263"/>
      <c r="K211" s="40"/>
    </row>
    <row r="212" spans="2:11" x14ac:dyDescent="0.2">
      <c r="B212" s="40"/>
      <c r="C212" s="40"/>
      <c r="D212" s="40"/>
      <c r="E212" s="40"/>
      <c r="F212" s="40"/>
      <c r="G212" s="40"/>
      <c r="H212" s="40"/>
      <c r="I212" s="39"/>
      <c r="J212" s="263"/>
      <c r="K212" s="40"/>
    </row>
    <row r="213" spans="2:11" x14ac:dyDescent="0.2">
      <c r="B213" s="40"/>
      <c r="C213" s="40"/>
      <c r="D213" s="40"/>
      <c r="E213" s="40"/>
      <c r="F213" s="40"/>
      <c r="G213" s="40"/>
      <c r="H213" s="40"/>
      <c r="I213" s="39"/>
      <c r="J213" s="263"/>
      <c r="K213" s="40"/>
    </row>
    <row r="214" spans="2:11" x14ac:dyDescent="0.2">
      <c r="B214" s="40"/>
      <c r="C214" s="40"/>
      <c r="D214" s="40"/>
      <c r="E214" s="40"/>
      <c r="F214" s="40"/>
      <c r="G214" s="40"/>
      <c r="H214" s="40"/>
      <c r="I214" s="39"/>
      <c r="J214" s="263"/>
      <c r="K214" s="40"/>
    </row>
    <row r="215" spans="2:11" x14ac:dyDescent="0.2">
      <c r="B215" s="40"/>
      <c r="C215" s="40"/>
      <c r="D215" s="40"/>
      <c r="E215" s="40"/>
      <c r="F215" s="40"/>
      <c r="G215" s="40"/>
      <c r="H215" s="40"/>
      <c r="I215" s="39"/>
      <c r="J215" s="263"/>
      <c r="K215" s="40"/>
    </row>
    <row r="216" spans="2:11" x14ac:dyDescent="0.2">
      <c r="B216" s="40"/>
      <c r="C216" s="40"/>
      <c r="D216" s="40"/>
      <c r="E216" s="40"/>
      <c r="F216" s="40"/>
      <c r="G216" s="40"/>
      <c r="H216" s="40"/>
      <c r="I216" s="39"/>
      <c r="J216" s="263"/>
      <c r="K216" s="40"/>
    </row>
    <row r="217" spans="2:11" x14ac:dyDescent="0.2">
      <c r="B217" s="40"/>
      <c r="C217" s="40"/>
      <c r="D217" s="40"/>
      <c r="E217" s="40"/>
      <c r="F217" s="40"/>
      <c r="G217" s="40"/>
      <c r="H217" s="40"/>
      <c r="I217" s="39"/>
      <c r="J217" s="263"/>
      <c r="K217" s="40"/>
    </row>
    <row r="218" spans="2:11" x14ac:dyDescent="0.2">
      <c r="B218" s="40"/>
      <c r="C218" s="40"/>
      <c r="D218" s="40"/>
      <c r="E218" s="40"/>
      <c r="F218" s="40"/>
      <c r="G218" s="40"/>
      <c r="H218" s="40"/>
      <c r="I218" s="39"/>
      <c r="J218" s="263"/>
      <c r="K218" s="40"/>
    </row>
    <row r="219" spans="2:11" x14ac:dyDescent="0.2">
      <c r="B219" s="40"/>
      <c r="C219" s="40"/>
      <c r="D219" s="40"/>
      <c r="E219" s="40"/>
      <c r="F219" s="40"/>
      <c r="G219" s="40"/>
      <c r="H219" s="40"/>
      <c r="I219" s="39"/>
      <c r="J219" s="263"/>
      <c r="K219" s="40"/>
    </row>
    <row r="220" spans="2:11" x14ac:dyDescent="0.2">
      <c r="B220" s="40"/>
      <c r="C220" s="40"/>
      <c r="D220" s="40"/>
      <c r="E220" s="40"/>
      <c r="F220" s="40"/>
      <c r="G220" s="40"/>
      <c r="H220" s="40"/>
      <c r="I220" s="39"/>
      <c r="J220" s="263"/>
      <c r="K220" s="40"/>
    </row>
    <row r="221" spans="2:11" x14ac:dyDescent="0.2">
      <c r="B221" s="40"/>
      <c r="C221" s="40"/>
      <c r="D221" s="40"/>
      <c r="E221" s="40"/>
      <c r="F221" s="40"/>
      <c r="G221" s="40"/>
      <c r="H221" s="40"/>
      <c r="I221" s="39"/>
      <c r="J221" s="263"/>
      <c r="K221" s="40"/>
    </row>
    <row r="222" spans="2:11" x14ac:dyDescent="0.2">
      <c r="B222" s="40"/>
      <c r="C222" s="40"/>
      <c r="D222" s="40"/>
      <c r="E222" s="40"/>
      <c r="F222" s="40"/>
      <c r="G222" s="40"/>
      <c r="H222" s="40"/>
      <c r="I222" s="39"/>
      <c r="J222" s="263"/>
      <c r="K222" s="40"/>
    </row>
    <row r="223" spans="2:11" x14ac:dyDescent="0.2">
      <c r="B223" s="40"/>
      <c r="C223" s="40"/>
      <c r="D223" s="40"/>
      <c r="E223" s="40"/>
      <c r="F223" s="40"/>
      <c r="G223" s="40"/>
      <c r="H223" s="40"/>
      <c r="I223" s="39"/>
      <c r="J223" s="263"/>
      <c r="K223" s="40"/>
    </row>
    <row r="224" spans="2:11" x14ac:dyDescent="0.2">
      <c r="B224" s="40"/>
      <c r="C224" s="40"/>
      <c r="D224" s="40"/>
      <c r="E224" s="40"/>
      <c r="F224" s="40"/>
      <c r="G224" s="40"/>
      <c r="H224" s="40"/>
      <c r="I224" s="39"/>
      <c r="J224" s="263"/>
      <c r="K224" s="40"/>
    </row>
    <row r="225" spans="2:11" x14ac:dyDescent="0.2">
      <c r="B225" s="40"/>
      <c r="C225" s="40"/>
      <c r="D225" s="40"/>
      <c r="E225" s="40"/>
      <c r="F225" s="40"/>
      <c r="G225" s="40"/>
      <c r="H225" s="40"/>
      <c r="I225" s="39"/>
      <c r="J225" s="263"/>
      <c r="K225" s="40"/>
    </row>
    <row r="226" spans="2:11" x14ac:dyDescent="0.2">
      <c r="B226" s="40"/>
      <c r="C226" s="40"/>
      <c r="D226" s="40"/>
      <c r="E226" s="40"/>
      <c r="F226" s="40"/>
      <c r="G226" s="40"/>
      <c r="H226" s="40"/>
      <c r="I226" s="39"/>
      <c r="J226" s="263"/>
      <c r="K226" s="40"/>
    </row>
    <row r="227" spans="2:11" x14ac:dyDescent="0.2">
      <c r="B227" s="40"/>
      <c r="C227" s="40"/>
      <c r="D227" s="40"/>
      <c r="E227" s="40"/>
      <c r="F227" s="40"/>
      <c r="G227" s="40"/>
      <c r="H227" s="40"/>
      <c r="I227" s="39"/>
      <c r="J227" s="263"/>
      <c r="K227" s="40"/>
    </row>
    <row r="228" spans="2:11" x14ac:dyDescent="0.2">
      <c r="B228" s="40"/>
      <c r="C228" s="40"/>
      <c r="D228" s="40"/>
      <c r="E228" s="40"/>
      <c r="F228" s="40"/>
      <c r="G228" s="40"/>
      <c r="H228" s="40"/>
      <c r="I228" s="39"/>
      <c r="J228" s="263"/>
      <c r="K228" s="40"/>
    </row>
    <row r="229" spans="2:11" x14ac:dyDescent="0.2">
      <c r="B229" s="40"/>
      <c r="C229" s="40"/>
      <c r="D229" s="40"/>
      <c r="E229" s="40"/>
      <c r="F229" s="40"/>
      <c r="G229" s="40"/>
      <c r="H229" s="40"/>
      <c r="I229" s="39"/>
      <c r="J229" s="263"/>
      <c r="K229" s="40"/>
    </row>
    <row r="230" spans="2:11" x14ac:dyDescent="0.2">
      <c r="B230" s="40"/>
      <c r="C230" s="40"/>
      <c r="D230" s="40"/>
      <c r="E230" s="40"/>
      <c r="F230" s="40"/>
      <c r="G230" s="40"/>
      <c r="H230" s="40"/>
      <c r="I230" s="39"/>
      <c r="J230" s="263"/>
      <c r="K230" s="40"/>
    </row>
    <row r="231" spans="2:11" x14ac:dyDescent="0.2">
      <c r="B231" s="40"/>
      <c r="C231" s="40"/>
      <c r="D231" s="40"/>
      <c r="E231" s="40"/>
      <c r="F231" s="40"/>
      <c r="G231" s="40"/>
      <c r="H231" s="40"/>
      <c r="I231" s="39"/>
      <c r="J231" s="263"/>
      <c r="K231" s="40"/>
    </row>
    <row r="232" spans="2:11" x14ac:dyDescent="0.2">
      <c r="B232" s="40"/>
      <c r="C232" s="40"/>
      <c r="D232" s="40"/>
      <c r="E232" s="40"/>
      <c r="F232" s="40"/>
      <c r="G232" s="40"/>
      <c r="H232" s="40"/>
      <c r="I232" s="39"/>
      <c r="J232" s="263"/>
      <c r="K232" s="40"/>
    </row>
    <row r="233" spans="2:11" x14ac:dyDescent="0.2">
      <c r="B233" s="40"/>
      <c r="C233" s="40"/>
      <c r="D233" s="40"/>
      <c r="E233" s="40"/>
      <c r="F233" s="40"/>
      <c r="G233" s="40"/>
      <c r="H233" s="40"/>
      <c r="I233" s="58"/>
      <c r="J233" s="272"/>
      <c r="K233" s="40"/>
    </row>
    <row r="234" spans="2:11" x14ac:dyDescent="0.2">
      <c r="B234" s="35"/>
      <c r="C234" s="35"/>
      <c r="D234" s="40"/>
      <c r="E234" s="40"/>
      <c r="F234" s="40"/>
      <c r="G234" s="40"/>
      <c r="H234" s="40"/>
      <c r="I234" s="56"/>
      <c r="J234" s="270"/>
      <c r="K234" s="40"/>
    </row>
    <row r="235" spans="2:11" x14ac:dyDescent="0.2">
      <c r="B235" s="40"/>
      <c r="C235" s="40"/>
      <c r="D235" s="40"/>
      <c r="E235" s="40"/>
      <c r="F235" s="40"/>
      <c r="G235" s="40"/>
      <c r="H235" s="40"/>
      <c r="I235" s="58"/>
      <c r="J235" s="272"/>
      <c r="K235" s="40"/>
    </row>
    <row r="236" spans="2:11" x14ac:dyDescent="0.2">
      <c r="B236" s="51"/>
      <c r="C236" s="51"/>
      <c r="D236" s="51"/>
      <c r="E236" s="51"/>
      <c r="F236" s="51"/>
      <c r="G236" s="51"/>
      <c r="H236" s="51"/>
      <c r="I236" s="59"/>
      <c r="J236" s="273"/>
      <c r="K236" s="51"/>
    </row>
    <row r="237" spans="2:11" x14ac:dyDescent="0.2">
      <c r="B237" s="40"/>
      <c r="C237" s="40"/>
      <c r="D237" s="40"/>
      <c r="E237" s="40"/>
      <c r="F237" s="40"/>
      <c r="G237" s="40"/>
      <c r="H237" s="40"/>
      <c r="I237" s="39"/>
      <c r="J237" s="263"/>
      <c r="K237" s="40"/>
    </row>
    <row r="238" spans="2:11" x14ac:dyDescent="0.2">
      <c r="B238" s="35"/>
      <c r="C238" s="35"/>
      <c r="D238" s="35"/>
      <c r="E238" s="35"/>
      <c r="F238" s="35"/>
      <c r="G238" s="35"/>
      <c r="H238" s="35"/>
      <c r="I238" s="57"/>
      <c r="J238" s="271"/>
      <c r="K238" s="35"/>
    </row>
    <row r="239" spans="2:11" x14ac:dyDescent="0.2">
      <c r="B239" s="35"/>
      <c r="C239" s="35"/>
      <c r="D239" s="35"/>
      <c r="E239" s="35"/>
      <c r="F239" s="35"/>
      <c r="G239" s="35"/>
      <c r="H239" s="35"/>
      <c r="I239" s="57"/>
      <c r="J239" s="271"/>
      <c r="K239" s="35"/>
    </row>
    <row r="240" spans="2:11" x14ac:dyDescent="0.2">
      <c r="B240" s="40"/>
      <c r="C240" s="40"/>
      <c r="D240" s="40"/>
      <c r="E240" s="40"/>
      <c r="F240" s="40"/>
      <c r="G240" s="40"/>
      <c r="H240" s="40"/>
      <c r="I240" s="39"/>
      <c r="J240" s="263"/>
      <c r="K240" s="40"/>
    </row>
    <row r="241" spans="2:11" x14ac:dyDescent="0.2">
      <c r="B241" s="40"/>
      <c r="C241" s="40"/>
      <c r="D241" s="40"/>
      <c r="E241" s="40"/>
      <c r="F241" s="40"/>
      <c r="G241" s="40"/>
      <c r="H241" s="40"/>
      <c r="I241" s="39"/>
      <c r="J241" s="263"/>
      <c r="K241" s="40"/>
    </row>
    <row r="242" spans="2:11" x14ac:dyDescent="0.2">
      <c r="B242" s="40"/>
      <c r="C242" s="40"/>
      <c r="D242" s="40"/>
      <c r="E242" s="40"/>
      <c r="F242" s="40"/>
      <c r="G242" s="40"/>
      <c r="H242" s="40"/>
      <c r="I242" s="60"/>
      <c r="J242" s="274"/>
      <c r="K242" s="40"/>
    </row>
    <row r="243" spans="2:11" x14ac:dyDescent="0.2">
      <c r="B243" s="40"/>
      <c r="C243" s="40"/>
      <c r="D243" s="40"/>
      <c r="E243" s="40"/>
      <c r="F243" s="40"/>
      <c r="G243" s="40"/>
      <c r="H243" s="40"/>
      <c r="I243" s="60"/>
      <c r="J243" s="274"/>
      <c r="K243" s="40"/>
    </row>
    <row r="244" spans="2:11" x14ac:dyDescent="0.2">
      <c r="B244" s="40"/>
      <c r="C244" s="40"/>
      <c r="D244" s="40"/>
      <c r="E244" s="40"/>
      <c r="F244" s="40"/>
      <c r="G244" s="40"/>
      <c r="H244" s="40"/>
      <c r="I244" s="60"/>
      <c r="J244" s="274"/>
      <c r="K244" s="40"/>
    </row>
    <row r="245" spans="2:11" x14ac:dyDescent="0.2">
      <c r="B245" s="40"/>
      <c r="C245" s="40"/>
      <c r="D245" s="40"/>
      <c r="E245" s="40"/>
      <c r="F245" s="40"/>
      <c r="G245" s="40"/>
      <c r="H245" s="40"/>
      <c r="I245" s="60"/>
      <c r="J245" s="274"/>
      <c r="K245" s="40"/>
    </row>
    <row r="246" spans="2:11" x14ac:dyDescent="0.2">
      <c r="B246" s="40"/>
      <c r="C246" s="40"/>
      <c r="D246" s="40"/>
      <c r="E246" s="40"/>
      <c r="F246" s="40"/>
      <c r="G246" s="40"/>
      <c r="H246" s="40"/>
      <c r="I246" s="39"/>
      <c r="J246" s="263"/>
      <c r="K246" s="40"/>
    </row>
    <row r="247" spans="2:11" x14ac:dyDescent="0.2">
      <c r="B247" s="40"/>
      <c r="C247" s="40"/>
      <c r="D247" s="40"/>
      <c r="E247" s="40"/>
      <c r="F247" s="40"/>
      <c r="G247" s="40"/>
      <c r="H247" s="40"/>
      <c r="I247" s="39"/>
      <c r="J247" s="263"/>
      <c r="K247" s="40"/>
    </row>
    <row r="248" spans="2:11" x14ac:dyDescent="0.2">
      <c r="B248" s="40"/>
      <c r="C248" s="40"/>
      <c r="D248" s="35"/>
      <c r="E248" s="35"/>
      <c r="F248" s="35"/>
      <c r="G248" s="35"/>
      <c r="H248" s="35"/>
      <c r="I248" s="39"/>
      <c r="J248" s="263"/>
      <c r="K248" s="40"/>
    </row>
    <row r="249" spans="2:11" x14ac:dyDescent="0.2">
      <c r="B249" s="40"/>
      <c r="C249" s="40"/>
      <c r="D249" s="40"/>
      <c r="E249" s="40"/>
      <c r="F249" s="40"/>
      <c r="G249" s="40"/>
      <c r="H249" s="40"/>
      <c r="I249" s="39"/>
      <c r="J249" s="263"/>
      <c r="K249" s="40"/>
    </row>
    <row r="250" spans="2:11" x14ac:dyDescent="0.2">
      <c r="B250" s="40"/>
      <c r="C250" s="40"/>
      <c r="D250" s="40"/>
      <c r="E250" s="40"/>
      <c r="F250" s="40"/>
      <c r="G250" s="40"/>
      <c r="H250" s="40"/>
      <c r="I250" s="39"/>
      <c r="J250" s="263"/>
      <c r="K250" s="40"/>
    </row>
    <row r="251" spans="2:11" x14ac:dyDescent="0.2">
      <c r="B251" s="35"/>
      <c r="C251" s="35"/>
      <c r="D251" s="41"/>
      <c r="E251" s="41"/>
      <c r="F251" s="41"/>
      <c r="G251" s="41"/>
      <c r="H251" s="41"/>
      <c r="I251" s="42"/>
      <c r="J251" s="261"/>
      <c r="K251" s="40"/>
    </row>
    <row r="252" spans="2:11" x14ac:dyDescent="0.2">
      <c r="B252" s="40"/>
      <c r="C252" s="40"/>
      <c r="D252" s="40"/>
      <c r="E252" s="40"/>
      <c r="F252" s="40"/>
      <c r="G252" s="40"/>
      <c r="H252" s="40"/>
      <c r="I252" s="42"/>
      <c r="J252" s="261"/>
      <c r="K252" s="40"/>
    </row>
    <row r="253" spans="2:11" x14ac:dyDescent="0.2">
      <c r="B253" s="35"/>
      <c r="C253" s="35"/>
      <c r="D253" s="40"/>
      <c r="E253" s="40"/>
      <c r="F253" s="40"/>
      <c r="G253" s="40"/>
      <c r="H253" s="40"/>
      <c r="I253" s="45"/>
      <c r="J253" s="264"/>
      <c r="K253" s="40"/>
    </row>
    <row r="254" spans="2:11" x14ac:dyDescent="0.2">
      <c r="B254" s="35"/>
      <c r="C254" s="35"/>
      <c r="D254" s="40"/>
      <c r="E254" s="40"/>
      <c r="F254" s="40"/>
      <c r="G254" s="40"/>
      <c r="H254" s="40"/>
      <c r="I254" s="45"/>
      <c r="J254" s="264"/>
      <c r="K254" s="40"/>
    </row>
    <row r="255" spans="2:11" x14ac:dyDescent="0.2">
      <c r="B255" s="35"/>
      <c r="C255" s="35"/>
      <c r="D255" s="40"/>
      <c r="E255" s="40"/>
      <c r="F255" s="40"/>
      <c r="G255" s="40"/>
      <c r="H255" s="40"/>
      <c r="I255" s="45"/>
      <c r="J255" s="264"/>
      <c r="K255" s="40"/>
    </row>
    <row r="256" spans="2:11" x14ac:dyDescent="0.2">
      <c r="B256" s="35"/>
      <c r="C256" s="35"/>
      <c r="D256" s="40"/>
      <c r="E256" s="40"/>
      <c r="F256" s="40"/>
      <c r="G256" s="40"/>
      <c r="H256" s="40"/>
      <c r="I256" s="45"/>
      <c r="J256" s="264"/>
      <c r="K256" s="40"/>
    </row>
    <row r="257" spans="2:11" x14ac:dyDescent="0.2">
      <c r="B257" s="40"/>
      <c r="C257" s="40"/>
      <c r="D257" s="40"/>
      <c r="E257" s="40"/>
      <c r="F257" s="40"/>
      <c r="G257" s="40"/>
      <c r="H257" s="40"/>
      <c r="I257" s="39"/>
      <c r="J257" s="263"/>
      <c r="K257" s="40"/>
    </row>
    <row r="258" spans="2:11" x14ac:dyDescent="0.2">
      <c r="B258" s="35"/>
      <c r="C258" s="35"/>
      <c r="D258" s="40"/>
      <c r="E258" s="40"/>
      <c r="F258" s="40"/>
      <c r="G258" s="40"/>
      <c r="H258" s="40"/>
      <c r="I258" s="61"/>
      <c r="J258" s="275"/>
      <c r="K258" s="40"/>
    </row>
    <row r="259" spans="2:11" x14ac:dyDescent="0.2">
      <c r="B259" s="40"/>
      <c r="C259" s="40"/>
      <c r="D259" s="40"/>
      <c r="E259" s="40"/>
      <c r="F259" s="40"/>
      <c r="G259" s="40"/>
      <c r="H259" s="40"/>
      <c r="I259" s="45"/>
      <c r="J259" s="264"/>
      <c r="K259" s="40"/>
    </row>
    <row r="260" spans="2:11" x14ac:dyDescent="0.2">
      <c r="B260" s="40"/>
      <c r="C260" s="40"/>
      <c r="D260" s="40"/>
      <c r="E260" s="40"/>
      <c r="F260" s="40"/>
      <c r="G260" s="40"/>
      <c r="H260" s="40"/>
      <c r="I260" s="39"/>
      <c r="J260" s="263"/>
      <c r="K260" s="40"/>
    </row>
    <row r="261" spans="2:11" x14ac:dyDescent="0.2">
      <c r="B261" s="40"/>
      <c r="C261" s="40"/>
      <c r="D261" s="40"/>
      <c r="E261" s="40"/>
      <c r="F261" s="40"/>
      <c r="G261" s="40"/>
      <c r="H261" s="40"/>
      <c r="I261" s="61"/>
      <c r="J261" s="275"/>
      <c r="K261" s="40"/>
    </row>
    <row r="262" spans="2:11" x14ac:dyDescent="0.2">
      <c r="B262" s="40"/>
      <c r="C262" s="40"/>
      <c r="D262" s="40"/>
      <c r="E262" s="40"/>
      <c r="F262" s="40"/>
      <c r="G262" s="40"/>
      <c r="H262" s="40"/>
      <c r="I262" s="45"/>
      <c r="J262" s="264"/>
      <c r="K262" s="40"/>
    </row>
    <row r="263" spans="2:11" x14ac:dyDescent="0.2">
      <c r="B263" s="40"/>
      <c r="C263" s="40"/>
      <c r="D263" s="40"/>
      <c r="E263" s="40"/>
      <c r="F263" s="40"/>
      <c r="G263" s="40"/>
      <c r="H263" s="40"/>
      <c r="I263" s="39"/>
      <c r="J263" s="263"/>
      <c r="K263" s="40"/>
    </row>
    <row r="264" spans="2:11" x14ac:dyDescent="0.2">
      <c r="B264" s="40"/>
      <c r="C264" s="40"/>
      <c r="D264" s="40"/>
      <c r="E264" s="40"/>
      <c r="F264" s="40"/>
      <c r="G264" s="40"/>
      <c r="H264" s="40"/>
      <c r="I264" s="61"/>
      <c r="J264" s="275"/>
      <c r="K264" s="40"/>
    </row>
    <row r="265" spans="2:11" x14ac:dyDescent="0.2">
      <c r="B265" s="40"/>
      <c r="C265" s="40"/>
      <c r="D265" s="40"/>
      <c r="E265" s="40"/>
      <c r="F265" s="40"/>
      <c r="G265" s="40"/>
      <c r="H265" s="40"/>
      <c r="I265" s="46"/>
      <c r="J265" s="276"/>
      <c r="K265" s="40"/>
    </row>
    <row r="266" spans="2:11" x14ac:dyDescent="0.2">
      <c r="B266" s="40"/>
      <c r="C266" s="40"/>
      <c r="D266" s="40"/>
      <c r="E266" s="40"/>
      <c r="F266" s="40"/>
      <c r="G266" s="40"/>
      <c r="H266" s="40"/>
      <c r="I266" s="39"/>
      <c r="J266" s="263"/>
      <c r="K266" s="40"/>
    </row>
    <row r="267" spans="2:11" x14ac:dyDescent="0.2">
      <c r="B267" s="40"/>
      <c r="C267" s="40"/>
      <c r="D267" s="40"/>
      <c r="E267" s="40"/>
      <c r="F267" s="40"/>
      <c r="G267" s="40"/>
      <c r="H267" s="40"/>
      <c r="I267" s="45"/>
      <c r="J267" s="264"/>
      <c r="K267" s="40"/>
    </row>
    <row r="268" spans="2:11" x14ac:dyDescent="0.2">
      <c r="B268" s="40"/>
      <c r="C268" s="40"/>
      <c r="D268" s="40"/>
      <c r="E268" s="40"/>
      <c r="F268" s="40"/>
      <c r="G268" s="40"/>
      <c r="H268" s="40"/>
      <c r="I268" s="45"/>
      <c r="J268" s="264"/>
      <c r="K268" s="40"/>
    </row>
    <row r="269" spans="2:11" x14ac:dyDescent="0.2">
      <c r="B269" s="40"/>
      <c r="C269" s="40"/>
      <c r="D269" s="40"/>
      <c r="E269" s="40"/>
      <c r="F269" s="40"/>
      <c r="G269" s="40"/>
      <c r="H269" s="40"/>
      <c r="I269" s="61"/>
      <c r="J269" s="275"/>
      <c r="K269" s="40"/>
    </row>
    <row r="270" spans="2:11" x14ac:dyDescent="0.2">
      <c r="B270" s="40"/>
      <c r="C270" s="40"/>
      <c r="D270" s="40"/>
      <c r="E270" s="40"/>
      <c r="F270" s="40"/>
      <c r="G270" s="40"/>
      <c r="H270" s="40"/>
      <c r="I270" s="45"/>
      <c r="J270" s="264"/>
      <c r="K270" s="40"/>
    </row>
    <row r="271" spans="2:11" x14ac:dyDescent="0.2">
      <c r="B271" s="40"/>
      <c r="C271" s="40"/>
      <c r="D271" s="40"/>
      <c r="E271" s="40"/>
      <c r="F271" s="40"/>
      <c r="G271" s="40"/>
      <c r="H271" s="40"/>
      <c r="I271" s="45"/>
      <c r="J271" s="264"/>
      <c r="K271" s="40"/>
    </row>
    <row r="272" spans="2:11" x14ac:dyDescent="0.2">
      <c r="B272" s="17"/>
      <c r="C272" s="17"/>
      <c r="D272" s="17"/>
      <c r="E272" s="17"/>
      <c r="F272" s="17"/>
      <c r="G272" s="17"/>
      <c r="H272" s="17"/>
      <c r="I272" s="48"/>
      <c r="J272" s="263"/>
      <c r="K272" s="17"/>
    </row>
    <row r="273" spans="2:11" ht="15.75" x14ac:dyDescent="0.25">
      <c r="B273" s="49"/>
      <c r="C273" s="49"/>
      <c r="D273" s="40"/>
      <c r="E273" s="40"/>
      <c r="F273" s="40"/>
      <c r="G273" s="40"/>
      <c r="H273" s="40"/>
      <c r="I273" s="39"/>
      <c r="J273" s="263"/>
      <c r="K273" s="40"/>
    </row>
    <row r="274" spans="2:11" x14ac:dyDescent="0.2">
      <c r="B274" s="40"/>
      <c r="C274" s="40"/>
      <c r="D274" s="40"/>
      <c r="E274" s="40"/>
      <c r="F274" s="40"/>
      <c r="G274" s="40"/>
      <c r="H274" s="40"/>
      <c r="I274" s="39"/>
      <c r="J274" s="263"/>
      <c r="K274" s="40"/>
    </row>
    <row r="275" spans="2:11" x14ac:dyDescent="0.2">
      <c r="B275" s="50"/>
      <c r="C275" s="50"/>
      <c r="D275" s="51"/>
      <c r="E275" s="51"/>
      <c r="F275" s="51"/>
      <c r="G275" s="51"/>
      <c r="H275" s="51"/>
      <c r="I275" s="39"/>
      <c r="J275" s="263"/>
      <c r="K275" s="40"/>
    </row>
    <row r="276" spans="2:11" x14ac:dyDescent="0.2">
      <c r="B276" s="40"/>
      <c r="C276" s="40"/>
      <c r="D276" s="40"/>
      <c r="E276" s="40"/>
      <c r="F276" s="40"/>
      <c r="G276" s="40"/>
      <c r="H276" s="40"/>
      <c r="I276" s="39"/>
      <c r="J276" s="263"/>
      <c r="K276" s="40"/>
    </row>
    <row r="277" spans="2:11" x14ac:dyDescent="0.2">
      <c r="B277" s="35"/>
      <c r="C277" s="35"/>
      <c r="D277" s="40"/>
      <c r="E277" s="40"/>
      <c r="F277" s="40"/>
      <c r="G277" s="40"/>
      <c r="H277" s="40"/>
      <c r="I277" s="57"/>
      <c r="J277" s="271"/>
      <c r="K277" s="40"/>
    </row>
    <row r="278" spans="2:11" x14ac:dyDescent="0.2">
      <c r="B278" s="40"/>
      <c r="C278" s="40"/>
      <c r="D278" s="40"/>
      <c r="E278" s="40"/>
      <c r="F278" s="40"/>
      <c r="G278" s="40"/>
      <c r="H278" s="40"/>
      <c r="I278" s="39"/>
      <c r="J278" s="263"/>
      <c r="K278" s="40"/>
    </row>
    <row r="279" spans="2:11" x14ac:dyDescent="0.2">
      <c r="B279" s="40"/>
      <c r="C279" s="40"/>
      <c r="D279" s="40"/>
      <c r="E279" s="40"/>
      <c r="F279" s="40"/>
      <c r="G279" s="40"/>
      <c r="H279" s="40"/>
      <c r="I279" s="44"/>
      <c r="J279" s="262"/>
      <c r="K279" s="53"/>
    </row>
    <row r="280" spans="2:11" x14ac:dyDescent="0.2">
      <c r="B280" s="40"/>
      <c r="C280" s="40"/>
      <c r="D280" s="40"/>
      <c r="E280" s="40"/>
      <c r="F280" s="40"/>
      <c r="G280" s="40"/>
      <c r="H280" s="40"/>
      <c r="I280" s="44"/>
      <c r="J280" s="262"/>
      <c r="K280" s="40"/>
    </row>
    <row r="281" spans="2:11" x14ac:dyDescent="0.2">
      <c r="B281" s="40"/>
      <c r="C281" s="40"/>
      <c r="D281" s="40"/>
      <c r="E281" s="40"/>
      <c r="F281" s="40"/>
      <c r="G281" s="40"/>
      <c r="H281" s="40"/>
      <c r="I281" s="44"/>
      <c r="J281" s="262"/>
      <c r="K281" s="40"/>
    </row>
    <row r="282" spans="2:11" x14ac:dyDescent="0.2">
      <c r="B282" s="40"/>
      <c r="C282" s="40"/>
      <c r="D282" s="40"/>
      <c r="E282" s="40"/>
      <c r="F282" s="40"/>
      <c r="G282" s="40"/>
      <c r="H282" s="40"/>
      <c r="I282" s="44"/>
      <c r="J282" s="262"/>
      <c r="K282" s="40"/>
    </row>
    <row r="283" spans="2:11" x14ac:dyDescent="0.2">
      <c r="B283" s="40"/>
      <c r="C283" s="40"/>
      <c r="D283" s="40"/>
      <c r="E283" s="40"/>
      <c r="F283" s="40"/>
      <c r="G283" s="40"/>
      <c r="H283" s="40"/>
      <c r="I283" s="44"/>
      <c r="J283" s="262"/>
      <c r="K283" s="40"/>
    </row>
    <row r="284" spans="2:11" x14ac:dyDescent="0.2">
      <c r="B284" s="40"/>
      <c r="C284" s="40"/>
      <c r="D284" s="40"/>
      <c r="E284" s="40"/>
      <c r="F284" s="40"/>
      <c r="G284" s="40"/>
      <c r="H284" s="40"/>
      <c r="I284" s="44"/>
      <c r="J284" s="262"/>
      <c r="K284" s="40"/>
    </row>
    <row r="285" spans="2:11" x14ac:dyDescent="0.2">
      <c r="B285" s="40"/>
      <c r="C285" s="40"/>
      <c r="D285" s="40"/>
      <c r="E285" s="40"/>
      <c r="F285" s="40"/>
      <c r="G285" s="40"/>
      <c r="H285" s="40"/>
      <c r="I285" s="44"/>
      <c r="J285" s="262"/>
      <c r="K285" s="40"/>
    </row>
    <row r="286" spans="2:11" x14ac:dyDescent="0.2">
      <c r="B286" s="40"/>
      <c r="C286" s="40"/>
      <c r="D286" s="40"/>
      <c r="E286" s="40"/>
      <c r="F286" s="40"/>
      <c r="G286" s="40"/>
      <c r="H286" s="40"/>
      <c r="I286" s="44"/>
      <c r="J286" s="262"/>
      <c r="K286" s="40"/>
    </row>
    <row r="287" spans="2:11" x14ac:dyDescent="0.2">
      <c r="B287" s="40"/>
      <c r="C287" s="40"/>
      <c r="D287" s="40"/>
      <c r="E287" s="40"/>
      <c r="F287" s="40"/>
      <c r="G287" s="40"/>
      <c r="H287" s="40"/>
      <c r="I287" s="55"/>
      <c r="J287" s="269"/>
      <c r="K287" s="40"/>
    </row>
    <row r="288" spans="2:11" x14ac:dyDescent="0.2">
      <c r="B288" s="35"/>
      <c r="C288" s="35"/>
      <c r="D288" s="40"/>
      <c r="E288" s="40"/>
      <c r="F288" s="40"/>
      <c r="G288" s="40"/>
      <c r="H288" s="40"/>
      <c r="I288" s="56"/>
      <c r="J288" s="270"/>
      <c r="K288" s="40"/>
    </row>
    <row r="289" spans="2:11" x14ac:dyDescent="0.2">
      <c r="B289" s="40"/>
      <c r="C289" s="40"/>
      <c r="D289" s="40"/>
      <c r="E289" s="40"/>
      <c r="F289" s="40"/>
      <c r="G289" s="40"/>
      <c r="H289" s="40"/>
      <c r="I289" s="39"/>
      <c r="J289" s="263"/>
      <c r="K289" s="40"/>
    </row>
    <row r="290" spans="2:11" x14ac:dyDescent="0.2">
      <c r="B290" s="40"/>
      <c r="C290" s="40"/>
      <c r="D290" s="40"/>
      <c r="E290" s="40"/>
      <c r="F290" s="40"/>
      <c r="G290" s="40"/>
      <c r="H290" s="40"/>
      <c r="I290" s="39"/>
      <c r="J290" s="263"/>
      <c r="K290" s="40"/>
    </row>
    <row r="291" spans="2:11" x14ac:dyDescent="0.2">
      <c r="B291" s="35"/>
      <c r="C291" s="35"/>
      <c r="D291" s="40"/>
      <c r="E291" s="40"/>
      <c r="F291" s="40"/>
      <c r="G291" s="40"/>
      <c r="H291" s="40"/>
      <c r="I291" s="57"/>
      <c r="J291" s="271"/>
      <c r="K291" s="40"/>
    </row>
    <row r="292" spans="2:11" x14ac:dyDescent="0.2">
      <c r="B292" s="40"/>
      <c r="C292" s="40"/>
      <c r="D292" s="40"/>
      <c r="E292" s="40"/>
      <c r="F292" s="40"/>
      <c r="G292" s="40"/>
      <c r="H292" s="40"/>
      <c r="I292" s="39"/>
      <c r="J292" s="263"/>
      <c r="K292" s="40"/>
    </row>
    <row r="293" spans="2:11" x14ac:dyDescent="0.2">
      <c r="B293" s="40"/>
      <c r="C293" s="40"/>
      <c r="D293" s="40"/>
      <c r="E293" s="40"/>
      <c r="F293" s="40"/>
      <c r="G293" s="40"/>
      <c r="H293" s="40"/>
      <c r="I293" s="39"/>
      <c r="J293" s="263"/>
      <c r="K293" s="40"/>
    </row>
    <row r="294" spans="2:11" x14ac:dyDescent="0.2">
      <c r="B294" s="40"/>
      <c r="C294" s="40"/>
      <c r="D294" s="40"/>
      <c r="E294" s="40"/>
      <c r="F294" s="40"/>
      <c r="G294" s="40"/>
      <c r="H294" s="40"/>
      <c r="I294" s="39"/>
      <c r="J294" s="263"/>
      <c r="K294" s="40"/>
    </row>
    <row r="295" spans="2:11" x14ac:dyDescent="0.2">
      <c r="B295" s="40"/>
      <c r="C295" s="40"/>
      <c r="D295" s="40"/>
      <c r="E295" s="40"/>
      <c r="F295" s="40"/>
      <c r="G295" s="40"/>
      <c r="H295" s="40"/>
      <c r="I295" s="39"/>
      <c r="J295" s="263"/>
      <c r="K295" s="40"/>
    </row>
    <row r="296" spans="2:11" x14ac:dyDescent="0.2">
      <c r="B296" s="40"/>
      <c r="C296" s="40"/>
      <c r="D296" s="40"/>
      <c r="E296" s="40"/>
      <c r="F296" s="40"/>
      <c r="G296" s="40"/>
      <c r="H296" s="40"/>
      <c r="I296" s="39"/>
      <c r="J296" s="263"/>
      <c r="K296" s="40"/>
    </row>
    <row r="297" spans="2:11" x14ac:dyDescent="0.2">
      <c r="B297" s="40"/>
      <c r="C297" s="40"/>
      <c r="D297" s="40"/>
      <c r="E297" s="40"/>
      <c r="F297" s="40"/>
      <c r="G297" s="40"/>
      <c r="H297" s="40"/>
      <c r="I297" s="39"/>
      <c r="J297" s="263"/>
      <c r="K297" s="40"/>
    </row>
    <row r="298" spans="2:11" x14ac:dyDescent="0.2">
      <c r="B298" s="40"/>
      <c r="C298" s="40"/>
      <c r="D298" s="40"/>
      <c r="E298" s="40"/>
      <c r="F298" s="40"/>
      <c r="G298" s="40"/>
      <c r="H298" s="40"/>
      <c r="I298" s="39"/>
      <c r="J298" s="263"/>
      <c r="K298" s="40"/>
    </row>
    <row r="299" spans="2:11" x14ac:dyDescent="0.2">
      <c r="B299" s="40"/>
      <c r="C299" s="40"/>
      <c r="D299" s="40"/>
      <c r="E299" s="40"/>
      <c r="F299" s="40"/>
      <c r="G299" s="40"/>
      <c r="H299" s="40"/>
      <c r="I299" s="39"/>
      <c r="J299" s="263"/>
      <c r="K299" s="40"/>
    </row>
    <row r="300" spans="2:11" x14ac:dyDescent="0.2">
      <c r="B300" s="40"/>
      <c r="C300" s="40"/>
      <c r="D300" s="40"/>
      <c r="E300" s="40"/>
      <c r="F300" s="40"/>
      <c r="G300" s="40"/>
      <c r="H300" s="40"/>
      <c r="I300" s="39"/>
      <c r="J300" s="263"/>
      <c r="K300" s="40"/>
    </row>
    <row r="301" spans="2:11" x14ac:dyDescent="0.2">
      <c r="B301" s="40"/>
      <c r="C301" s="40"/>
      <c r="D301" s="40"/>
      <c r="E301" s="40"/>
      <c r="F301" s="40"/>
      <c r="G301" s="40"/>
      <c r="H301" s="40"/>
      <c r="I301" s="39"/>
      <c r="J301" s="263"/>
      <c r="K301" s="40"/>
    </row>
    <row r="302" spans="2:11" x14ac:dyDescent="0.2">
      <c r="B302" s="40"/>
      <c r="C302" s="40"/>
      <c r="D302" s="40"/>
      <c r="E302" s="40"/>
      <c r="F302" s="40"/>
      <c r="G302" s="40"/>
      <c r="H302" s="40"/>
      <c r="I302" s="39"/>
      <c r="J302" s="263"/>
      <c r="K302" s="40"/>
    </row>
    <row r="303" spans="2:11" x14ac:dyDescent="0.2">
      <c r="B303" s="40"/>
      <c r="C303" s="40"/>
      <c r="D303" s="40"/>
      <c r="E303" s="40"/>
      <c r="F303" s="40"/>
      <c r="G303" s="40"/>
      <c r="H303" s="40"/>
      <c r="I303" s="39"/>
      <c r="J303" s="263"/>
      <c r="K303" s="40"/>
    </row>
    <row r="304" spans="2:11" x14ac:dyDescent="0.2">
      <c r="B304" s="40"/>
      <c r="C304" s="40"/>
      <c r="D304" s="40"/>
      <c r="E304" s="40"/>
      <c r="F304" s="40"/>
      <c r="G304" s="40"/>
      <c r="H304" s="40"/>
      <c r="I304" s="39"/>
      <c r="J304" s="263"/>
      <c r="K304" s="40"/>
    </row>
    <row r="305" spans="2:11" x14ac:dyDescent="0.2">
      <c r="B305" s="40"/>
      <c r="C305" s="40"/>
      <c r="D305" s="40"/>
      <c r="E305" s="40"/>
      <c r="F305" s="40"/>
      <c r="G305" s="40"/>
      <c r="H305" s="40"/>
      <c r="I305" s="39"/>
      <c r="J305" s="263"/>
      <c r="K305" s="40"/>
    </row>
    <row r="306" spans="2:11" x14ac:dyDescent="0.2">
      <c r="B306" s="40"/>
      <c r="C306" s="40"/>
      <c r="D306" s="40"/>
      <c r="E306" s="40"/>
      <c r="F306" s="40"/>
      <c r="G306" s="40"/>
      <c r="H306" s="40"/>
      <c r="I306" s="39"/>
      <c r="J306" s="263"/>
      <c r="K306" s="40"/>
    </row>
    <row r="307" spans="2:11" x14ac:dyDescent="0.2">
      <c r="B307" s="40"/>
      <c r="C307" s="40"/>
      <c r="D307" s="40"/>
      <c r="E307" s="40"/>
      <c r="F307" s="40"/>
      <c r="G307" s="40"/>
      <c r="H307" s="40"/>
      <c r="I307" s="39"/>
      <c r="J307" s="263"/>
      <c r="K307" s="40"/>
    </row>
    <row r="308" spans="2:11" x14ac:dyDescent="0.2">
      <c r="B308" s="40"/>
      <c r="C308" s="40"/>
      <c r="D308" s="40"/>
      <c r="E308" s="40"/>
      <c r="F308" s="40"/>
      <c r="G308" s="40"/>
      <c r="H308" s="40"/>
      <c r="I308" s="39"/>
      <c r="J308" s="263"/>
      <c r="K308" s="40"/>
    </row>
    <row r="309" spans="2:11" x14ac:dyDescent="0.2">
      <c r="B309" s="40"/>
      <c r="C309" s="40"/>
      <c r="D309" s="40"/>
      <c r="E309" s="40"/>
      <c r="F309" s="40"/>
      <c r="G309" s="40"/>
      <c r="H309" s="40"/>
      <c r="I309" s="39"/>
      <c r="J309" s="263"/>
      <c r="K309" s="40"/>
    </row>
    <row r="310" spans="2:11" x14ac:dyDescent="0.2">
      <c r="B310" s="40"/>
      <c r="C310" s="40"/>
      <c r="D310" s="40"/>
      <c r="E310" s="40"/>
      <c r="F310" s="40"/>
      <c r="G310" s="40"/>
      <c r="H310" s="40"/>
      <c r="I310" s="39"/>
      <c r="J310" s="263"/>
      <c r="K310" s="40"/>
    </row>
    <row r="311" spans="2:11" x14ac:dyDescent="0.2">
      <c r="B311" s="40"/>
      <c r="C311" s="40"/>
      <c r="D311" s="40"/>
      <c r="E311" s="40"/>
      <c r="F311" s="40"/>
      <c r="G311" s="40"/>
      <c r="H311" s="40"/>
      <c r="I311" s="39"/>
      <c r="J311" s="263"/>
      <c r="K311" s="40"/>
    </row>
    <row r="312" spans="2:11" x14ac:dyDescent="0.2">
      <c r="B312" s="40"/>
      <c r="C312" s="40"/>
      <c r="D312" s="40"/>
      <c r="E312" s="40"/>
      <c r="F312" s="40"/>
      <c r="G312" s="40"/>
      <c r="H312" s="40"/>
      <c r="I312" s="39"/>
      <c r="J312" s="263"/>
      <c r="K312" s="40"/>
    </row>
    <row r="313" spans="2:11" x14ac:dyDescent="0.2">
      <c r="B313" s="40"/>
      <c r="C313" s="40"/>
      <c r="D313" s="40"/>
      <c r="E313" s="40"/>
      <c r="F313" s="40"/>
      <c r="G313" s="40"/>
      <c r="H313" s="40"/>
      <c r="I313" s="39"/>
      <c r="J313" s="263"/>
      <c r="K313" s="40"/>
    </row>
    <row r="314" spans="2:11" x14ac:dyDescent="0.2">
      <c r="B314" s="40"/>
      <c r="C314" s="40"/>
      <c r="D314" s="40"/>
      <c r="E314" s="40"/>
      <c r="F314" s="40"/>
      <c r="G314" s="40"/>
      <c r="H314" s="40"/>
      <c r="I314" s="39"/>
      <c r="J314" s="263"/>
      <c r="K314" s="40"/>
    </row>
    <row r="315" spans="2:11" x14ac:dyDescent="0.2">
      <c r="B315" s="40"/>
      <c r="C315" s="40"/>
      <c r="D315" s="40"/>
      <c r="E315" s="40"/>
      <c r="F315" s="40"/>
      <c r="G315" s="40"/>
      <c r="H315" s="40"/>
      <c r="I315" s="39"/>
      <c r="J315" s="263"/>
      <c r="K315" s="40"/>
    </row>
    <row r="316" spans="2:11" x14ac:dyDescent="0.2">
      <c r="B316" s="40"/>
      <c r="C316" s="40"/>
      <c r="D316" s="40"/>
      <c r="E316" s="40"/>
      <c r="F316" s="40"/>
      <c r="G316" s="40"/>
      <c r="H316" s="40"/>
      <c r="I316" s="39"/>
      <c r="J316" s="263"/>
      <c r="K316" s="40"/>
    </row>
    <row r="317" spans="2:11" x14ac:dyDescent="0.2">
      <c r="B317" s="40"/>
      <c r="C317" s="40"/>
      <c r="D317" s="40"/>
      <c r="E317" s="40"/>
      <c r="F317" s="40"/>
      <c r="G317" s="40"/>
      <c r="H317" s="40"/>
      <c r="I317" s="39"/>
      <c r="J317" s="263"/>
      <c r="K317" s="40"/>
    </row>
    <row r="318" spans="2:11" x14ac:dyDescent="0.2">
      <c r="B318" s="40"/>
      <c r="C318" s="40"/>
      <c r="D318" s="40"/>
      <c r="E318" s="40"/>
      <c r="F318" s="40"/>
      <c r="G318" s="40"/>
      <c r="H318" s="40"/>
      <c r="I318" s="39"/>
      <c r="J318" s="263"/>
      <c r="K318" s="40"/>
    </row>
    <row r="319" spans="2:11" x14ac:dyDescent="0.2">
      <c r="B319" s="40"/>
      <c r="C319" s="40"/>
      <c r="D319" s="40"/>
      <c r="E319" s="40"/>
      <c r="F319" s="40"/>
      <c r="G319" s="40"/>
      <c r="H319" s="40"/>
      <c r="I319" s="39"/>
      <c r="J319" s="263"/>
      <c r="K319" s="40"/>
    </row>
    <row r="320" spans="2:11" x14ac:dyDescent="0.2">
      <c r="B320" s="40"/>
      <c r="C320" s="40"/>
      <c r="D320" s="40"/>
      <c r="E320" s="40"/>
      <c r="F320" s="40"/>
      <c r="G320" s="40"/>
      <c r="H320" s="40"/>
      <c r="I320" s="39"/>
      <c r="J320" s="263"/>
      <c r="K320" s="40"/>
    </row>
    <row r="321" spans="2:11" x14ac:dyDescent="0.2">
      <c r="B321" s="40"/>
      <c r="C321" s="40"/>
      <c r="D321" s="40"/>
      <c r="E321" s="40"/>
      <c r="F321" s="40"/>
      <c r="G321" s="40"/>
      <c r="H321" s="40"/>
      <c r="I321" s="39"/>
      <c r="J321" s="263"/>
      <c r="K321" s="40"/>
    </row>
    <row r="322" spans="2:11" x14ac:dyDescent="0.2">
      <c r="B322" s="40"/>
      <c r="C322" s="40"/>
      <c r="D322" s="40"/>
      <c r="E322" s="40"/>
      <c r="F322" s="40"/>
      <c r="G322" s="40"/>
      <c r="H322" s="40"/>
      <c r="I322" s="39"/>
      <c r="J322" s="263"/>
      <c r="K322" s="40"/>
    </row>
    <row r="323" spans="2:11" x14ac:dyDescent="0.2">
      <c r="B323" s="40"/>
      <c r="C323" s="40"/>
      <c r="D323" s="40"/>
      <c r="E323" s="40"/>
      <c r="F323" s="40"/>
      <c r="G323" s="40"/>
      <c r="H323" s="40"/>
      <c r="I323" s="39"/>
      <c r="J323" s="263"/>
      <c r="K323" s="40"/>
    </row>
    <row r="324" spans="2:11" x14ac:dyDescent="0.2">
      <c r="B324" s="40"/>
      <c r="C324" s="40"/>
      <c r="D324" s="40"/>
      <c r="E324" s="40"/>
      <c r="F324" s="40"/>
      <c r="G324" s="40"/>
      <c r="H324" s="40"/>
      <c r="I324" s="39"/>
      <c r="J324" s="263"/>
      <c r="K324" s="40"/>
    </row>
    <row r="325" spans="2:11" x14ac:dyDescent="0.2">
      <c r="B325" s="40"/>
      <c r="C325" s="40"/>
      <c r="D325" s="40"/>
      <c r="E325" s="40"/>
      <c r="F325" s="40"/>
      <c r="G325" s="40"/>
      <c r="H325" s="40"/>
      <c r="I325" s="39"/>
      <c r="J325" s="263"/>
      <c r="K325" s="40"/>
    </row>
    <row r="326" spans="2:11" x14ac:dyDescent="0.2">
      <c r="B326" s="40"/>
      <c r="C326" s="40"/>
      <c r="D326" s="40"/>
      <c r="E326" s="40"/>
      <c r="F326" s="40"/>
      <c r="G326" s="40"/>
      <c r="H326" s="40"/>
      <c r="I326" s="39"/>
      <c r="J326" s="263"/>
      <c r="K326" s="40"/>
    </row>
    <row r="327" spans="2:11" x14ac:dyDescent="0.2">
      <c r="B327" s="40"/>
      <c r="C327" s="40"/>
      <c r="D327" s="40"/>
      <c r="E327" s="40"/>
      <c r="F327" s="40"/>
      <c r="G327" s="40"/>
      <c r="H327" s="40"/>
      <c r="I327" s="58"/>
      <c r="J327" s="272"/>
      <c r="K327" s="40"/>
    </row>
    <row r="328" spans="2:11" x14ac:dyDescent="0.2">
      <c r="B328" s="35"/>
      <c r="C328" s="35"/>
      <c r="D328" s="40"/>
      <c r="E328" s="40"/>
      <c r="F328" s="40"/>
      <c r="G328" s="40"/>
      <c r="H328" s="40"/>
      <c r="I328" s="56"/>
      <c r="J328" s="270"/>
      <c r="K328" s="40"/>
    </row>
    <row r="329" spans="2:11" x14ac:dyDescent="0.2">
      <c r="B329" s="40"/>
      <c r="C329" s="40"/>
      <c r="D329" s="40"/>
      <c r="E329" s="40"/>
      <c r="F329" s="40"/>
      <c r="G329" s="40"/>
      <c r="H329" s="40"/>
      <c r="I329" s="58"/>
      <c r="J329" s="272"/>
      <c r="K329" s="40"/>
    </row>
    <row r="330" spans="2:11" x14ac:dyDescent="0.2">
      <c r="B330" s="51"/>
      <c r="C330" s="51"/>
      <c r="D330" s="51"/>
      <c r="E330" s="51"/>
      <c r="F330" s="51"/>
      <c r="G330" s="51"/>
      <c r="H330" s="51"/>
      <c r="I330" s="59"/>
      <c r="J330" s="273"/>
      <c r="K330" s="51"/>
    </row>
    <row r="331" spans="2:11" x14ac:dyDescent="0.2">
      <c r="B331" s="40"/>
      <c r="C331" s="40"/>
      <c r="D331" s="40"/>
      <c r="E331" s="40"/>
      <c r="F331" s="40"/>
      <c r="G331" s="40"/>
      <c r="H331" s="40"/>
      <c r="I331" s="39"/>
      <c r="J331" s="263"/>
      <c r="K331" s="40"/>
    </row>
    <row r="332" spans="2:11" x14ac:dyDescent="0.2">
      <c r="B332" s="35"/>
      <c r="C332" s="35"/>
      <c r="D332" s="35"/>
      <c r="E332" s="35"/>
      <c r="F332" s="35"/>
      <c r="G332" s="35"/>
      <c r="H332" s="35"/>
      <c r="I332" s="57"/>
      <c r="J332" s="271"/>
      <c r="K332" s="35"/>
    </row>
    <row r="333" spans="2:11" x14ac:dyDescent="0.2">
      <c r="B333" s="35"/>
      <c r="C333" s="35"/>
      <c r="D333" s="35"/>
      <c r="E333" s="35"/>
      <c r="F333" s="35"/>
      <c r="G333" s="35"/>
      <c r="H333" s="35"/>
      <c r="I333" s="57"/>
      <c r="J333" s="271"/>
      <c r="K333" s="35"/>
    </row>
    <row r="334" spans="2:11" x14ac:dyDescent="0.2">
      <c r="B334" s="40"/>
      <c r="C334" s="40"/>
      <c r="D334" s="40"/>
      <c r="E334" s="40"/>
      <c r="F334" s="40"/>
      <c r="G334" s="40"/>
      <c r="H334" s="40"/>
      <c r="I334" s="39"/>
      <c r="J334" s="263"/>
      <c r="K334" s="40"/>
    </row>
    <row r="335" spans="2:11" x14ac:dyDescent="0.2">
      <c r="B335" s="40"/>
      <c r="C335" s="40"/>
      <c r="D335" s="40"/>
      <c r="E335" s="40"/>
      <c r="F335" s="40"/>
      <c r="G335" s="40"/>
      <c r="H335" s="40"/>
      <c r="I335" s="39"/>
      <c r="J335" s="263"/>
      <c r="K335" s="40"/>
    </row>
    <row r="336" spans="2:11" x14ac:dyDescent="0.2">
      <c r="B336" s="40"/>
      <c r="C336" s="40"/>
      <c r="D336" s="40"/>
      <c r="E336" s="40"/>
      <c r="F336" s="40"/>
      <c r="G336" s="40"/>
      <c r="H336" s="40"/>
      <c r="I336" s="60"/>
      <c r="J336" s="274"/>
      <c r="K336" s="40"/>
    </row>
    <row r="337" spans="2:11" x14ac:dyDescent="0.2">
      <c r="B337" s="40"/>
      <c r="C337" s="40"/>
      <c r="D337" s="40"/>
      <c r="E337" s="40"/>
      <c r="F337" s="40"/>
      <c r="G337" s="40"/>
      <c r="H337" s="40"/>
      <c r="I337" s="60"/>
      <c r="J337" s="274"/>
      <c r="K337" s="40"/>
    </row>
    <row r="338" spans="2:11" x14ac:dyDescent="0.2">
      <c r="B338" s="40"/>
      <c r="C338" s="40"/>
      <c r="D338" s="40"/>
      <c r="E338" s="40"/>
      <c r="F338" s="40"/>
      <c r="G338" s="40"/>
      <c r="H338" s="40"/>
      <c r="I338" s="60"/>
      <c r="J338" s="274"/>
      <c r="K338" s="40"/>
    </row>
    <row r="339" spans="2:11" x14ac:dyDescent="0.2">
      <c r="B339" s="40"/>
      <c r="C339" s="40"/>
      <c r="D339" s="40"/>
      <c r="E339" s="40"/>
      <c r="F339" s="40"/>
      <c r="G339" s="40"/>
      <c r="H339" s="40"/>
      <c r="I339" s="60"/>
      <c r="J339" s="274"/>
      <c r="K339" s="40"/>
    </row>
    <row r="340" spans="2:11" x14ac:dyDescent="0.2">
      <c r="B340" s="40"/>
      <c r="C340" s="40"/>
      <c r="D340" s="40"/>
      <c r="E340" s="40"/>
      <c r="F340" s="40"/>
      <c r="G340" s="40"/>
      <c r="H340" s="40"/>
      <c r="I340" s="39"/>
      <c r="J340" s="263"/>
      <c r="K340" s="40"/>
    </row>
    <row r="341" spans="2:11" x14ac:dyDescent="0.2">
      <c r="B341" s="40"/>
      <c r="C341" s="40"/>
      <c r="D341" s="40"/>
      <c r="E341" s="40"/>
      <c r="F341" s="40"/>
      <c r="G341" s="40"/>
      <c r="H341" s="40"/>
      <c r="I341" s="39"/>
      <c r="J341" s="263"/>
      <c r="K341" s="40"/>
    </row>
    <row r="342" spans="2:11" x14ac:dyDescent="0.2">
      <c r="B342" s="40"/>
      <c r="C342" s="40"/>
      <c r="D342" s="35"/>
      <c r="E342" s="35"/>
      <c r="F342" s="35"/>
      <c r="G342" s="35"/>
      <c r="H342" s="35"/>
      <c r="I342" s="39"/>
      <c r="J342" s="263"/>
      <c r="K342" s="40"/>
    </row>
    <row r="343" spans="2:11" x14ac:dyDescent="0.2">
      <c r="B343" s="40"/>
      <c r="C343" s="40"/>
      <c r="D343" s="40"/>
      <c r="E343" s="40"/>
      <c r="F343" s="40"/>
      <c r="G343" s="40"/>
      <c r="H343" s="40"/>
      <c r="I343" s="39"/>
      <c r="J343" s="263"/>
      <c r="K343" s="40"/>
    </row>
    <row r="344" spans="2:11" x14ac:dyDescent="0.2">
      <c r="B344" s="40"/>
      <c r="C344" s="40"/>
      <c r="D344" s="40"/>
      <c r="E344" s="40"/>
      <c r="F344" s="40"/>
      <c r="G344" s="40"/>
      <c r="H344" s="40"/>
      <c r="I344" s="39"/>
      <c r="J344" s="263"/>
      <c r="K344" s="40"/>
    </row>
    <row r="345" spans="2:11" x14ac:dyDescent="0.2">
      <c r="B345" s="35"/>
      <c r="C345" s="35"/>
      <c r="D345" s="41"/>
      <c r="E345" s="41"/>
      <c r="F345" s="41"/>
      <c r="G345" s="41"/>
      <c r="H345" s="41"/>
      <c r="I345" s="42"/>
      <c r="J345" s="261"/>
      <c r="K345" s="40"/>
    </row>
    <row r="346" spans="2:11" x14ac:dyDescent="0.2">
      <c r="B346" s="40"/>
      <c r="C346" s="40"/>
      <c r="D346" s="40"/>
      <c r="E346" s="40"/>
      <c r="F346" s="40"/>
      <c r="G346" s="40"/>
      <c r="H346" s="40"/>
      <c r="I346" s="42"/>
      <c r="J346" s="261"/>
      <c r="K346" s="40"/>
    </row>
    <row r="347" spans="2:11" x14ac:dyDescent="0.2">
      <c r="B347" s="35"/>
      <c r="C347" s="35"/>
      <c r="D347" s="40"/>
      <c r="E347" s="40"/>
      <c r="F347" s="40"/>
      <c r="G347" s="40"/>
      <c r="H347" s="40"/>
      <c r="I347" s="45"/>
      <c r="J347" s="264"/>
      <c r="K347" s="40"/>
    </row>
    <row r="348" spans="2:11" x14ac:dyDescent="0.2">
      <c r="B348" s="35"/>
      <c r="C348" s="35"/>
      <c r="D348" s="40"/>
      <c r="E348" s="40"/>
      <c r="F348" s="40"/>
      <c r="G348" s="40"/>
      <c r="H348" s="40"/>
      <c r="I348" s="45"/>
      <c r="J348" s="264"/>
      <c r="K348" s="40"/>
    </row>
    <row r="349" spans="2:11" x14ac:dyDescent="0.2">
      <c r="B349" s="35"/>
      <c r="C349" s="35"/>
      <c r="D349" s="40"/>
      <c r="E349" s="40"/>
      <c r="F349" s="40"/>
      <c r="G349" s="40"/>
      <c r="H349" s="40"/>
      <c r="I349" s="45"/>
      <c r="J349" s="264"/>
      <c r="K349" s="40"/>
    </row>
    <row r="350" spans="2:11" x14ac:dyDescent="0.2">
      <c r="B350" s="35"/>
      <c r="C350" s="35"/>
      <c r="D350" s="40"/>
      <c r="E350" s="40"/>
      <c r="F350" s="40"/>
      <c r="G350" s="40"/>
      <c r="H350" s="40"/>
      <c r="I350" s="45"/>
      <c r="J350" s="264"/>
      <c r="K350" s="40"/>
    </row>
    <row r="351" spans="2:11" x14ac:dyDescent="0.2">
      <c r="B351" s="40"/>
      <c r="C351" s="40"/>
      <c r="D351" s="40"/>
      <c r="E351" s="40"/>
      <c r="F351" s="40"/>
      <c r="G351" s="40"/>
      <c r="H351" s="40"/>
      <c r="I351" s="39"/>
      <c r="J351" s="263"/>
      <c r="K351" s="40"/>
    </row>
    <row r="352" spans="2:11" x14ac:dyDescent="0.2">
      <c r="B352" s="35"/>
      <c r="C352" s="35"/>
      <c r="D352" s="40"/>
      <c r="E352" s="40"/>
      <c r="F352" s="40"/>
      <c r="G352" s="40"/>
      <c r="H352" s="40"/>
      <c r="I352" s="61"/>
      <c r="J352" s="275"/>
      <c r="K352" s="40"/>
    </row>
    <row r="353" spans="2:11" x14ac:dyDescent="0.2">
      <c r="B353" s="40"/>
      <c r="C353" s="40"/>
      <c r="D353" s="40"/>
      <c r="E353" s="40"/>
      <c r="F353" s="40"/>
      <c r="G353" s="40"/>
      <c r="H353" s="40"/>
      <c r="I353" s="45"/>
      <c r="J353" s="264"/>
      <c r="K353" s="40"/>
    </row>
    <row r="354" spans="2:11" x14ac:dyDescent="0.2">
      <c r="B354" s="40"/>
      <c r="C354" s="40"/>
      <c r="D354" s="40"/>
      <c r="E354" s="40"/>
      <c r="F354" s="40"/>
      <c r="G354" s="40"/>
      <c r="H354" s="40"/>
      <c r="I354" s="39"/>
      <c r="J354" s="263"/>
      <c r="K354" s="40"/>
    </row>
    <row r="355" spans="2:11" x14ac:dyDescent="0.2">
      <c r="B355" s="40"/>
      <c r="C355" s="40"/>
      <c r="D355" s="40"/>
      <c r="E355" s="40"/>
      <c r="F355" s="40"/>
      <c r="G355" s="40"/>
      <c r="H355" s="40"/>
      <c r="I355" s="61"/>
      <c r="J355" s="275"/>
      <c r="K355" s="40"/>
    </row>
    <row r="356" spans="2:11" x14ac:dyDescent="0.2">
      <c r="B356" s="40"/>
      <c r="C356" s="40"/>
      <c r="D356" s="40"/>
      <c r="E356" s="40"/>
      <c r="F356" s="40"/>
      <c r="G356" s="40"/>
      <c r="H356" s="40"/>
      <c r="I356" s="45"/>
      <c r="J356" s="264"/>
      <c r="K356" s="40"/>
    </row>
    <row r="357" spans="2:11" x14ac:dyDescent="0.2">
      <c r="B357" s="40"/>
      <c r="C357" s="40"/>
      <c r="D357" s="40"/>
      <c r="E357" s="40"/>
      <c r="F357" s="40"/>
      <c r="G357" s="40"/>
      <c r="H357" s="40"/>
      <c r="I357" s="39"/>
      <c r="J357" s="263"/>
      <c r="K357" s="40"/>
    </row>
    <row r="358" spans="2:11" x14ac:dyDescent="0.2">
      <c r="B358" s="40"/>
      <c r="C358" s="40"/>
      <c r="D358" s="40"/>
      <c r="E358" s="40"/>
      <c r="F358" s="40"/>
      <c r="G358" s="40"/>
      <c r="H358" s="40"/>
      <c r="I358" s="61"/>
      <c r="J358" s="275"/>
      <c r="K358" s="40"/>
    </row>
    <row r="359" spans="2:11" x14ac:dyDescent="0.2">
      <c r="B359" s="40"/>
      <c r="C359" s="40"/>
      <c r="D359" s="40"/>
      <c r="E359" s="40"/>
      <c r="F359" s="40"/>
      <c r="G359" s="40"/>
      <c r="H359" s="40"/>
      <c r="I359" s="46"/>
      <c r="J359" s="276"/>
      <c r="K359" s="40"/>
    </row>
    <row r="360" spans="2:11" x14ac:dyDescent="0.2">
      <c r="B360" s="40"/>
      <c r="C360" s="40"/>
      <c r="D360" s="40"/>
      <c r="E360" s="40"/>
      <c r="F360" s="40"/>
      <c r="G360" s="40"/>
      <c r="H360" s="40"/>
      <c r="I360" s="39"/>
      <c r="J360" s="263"/>
      <c r="K360" s="40"/>
    </row>
    <row r="361" spans="2:11" x14ac:dyDescent="0.2">
      <c r="B361" s="40"/>
      <c r="C361" s="40"/>
      <c r="D361" s="40"/>
      <c r="E361" s="40"/>
      <c r="F361" s="40"/>
      <c r="G361" s="40"/>
      <c r="H361" s="40"/>
      <c r="I361" s="45"/>
      <c r="J361" s="264"/>
      <c r="K361" s="40"/>
    </row>
    <row r="362" spans="2:11" x14ac:dyDescent="0.2">
      <c r="B362" s="40"/>
      <c r="C362" s="40"/>
      <c r="D362" s="40"/>
      <c r="E362" s="40"/>
      <c r="F362" s="40"/>
      <c r="G362" s="40"/>
      <c r="H362" s="40"/>
      <c r="I362" s="45"/>
      <c r="J362" s="264"/>
      <c r="K362" s="40"/>
    </row>
    <row r="363" spans="2:11" x14ac:dyDescent="0.2">
      <c r="B363" s="40"/>
      <c r="C363" s="40"/>
      <c r="D363" s="40"/>
      <c r="E363" s="40"/>
      <c r="F363" s="40"/>
      <c r="G363" s="40"/>
      <c r="H363" s="40"/>
      <c r="I363" s="61"/>
      <c r="J363" s="275"/>
      <c r="K363" s="40"/>
    </row>
    <row r="364" spans="2:11" x14ac:dyDescent="0.2">
      <c r="B364" s="40"/>
      <c r="C364" s="40"/>
      <c r="D364" s="40"/>
      <c r="E364" s="40"/>
      <c r="F364" s="40"/>
      <c r="G364" s="40"/>
      <c r="H364" s="40"/>
      <c r="I364" s="45"/>
      <c r="J364" s="264"/>
      <c r="K364" s="40"/>
    </row>
    <row r="365" spans="2:11" x14ac:dyDescent="0.2">
      <c r="B365" s="40"/>
      <c r="C365" s="40"/>
      <c r="D365" s="40"/>
      <c r="E365" s="40"/>
      <c r="F365" s="40"/>
      <c r="G365" s="40"/>
      <c r="H365" s="40"/>
      <c r="I365" s="45"/>
      <c r="J365" s="264"/>
      <c r="K365" s="40"/>
    </row>
    <row r="366" spans="2:11" x14ac:dyDescent="0.2">
      <c r="B366" s="17"/>
      <c r="C366" s="17"/>
      <c r="D366" s="17"/>
      <c r="E366" s="17"/>
      <c r="F366" s="17"/>
      <c r="G366" s="17"/>
      <c r="H366" s="17"/>
      <c r="I366" s="48"/>
      <c r="J366" s="263"/>
      <c r="K366" s="17"/>
    </row>
    <row r="367" spans="2:11" x14ac:dyDescent="0.2">
      <c r="B367" s="17"/>
      <c r="C367" s="17"/>
      <c r="D367" s="17"/>
      <c r="E367" s="17"/>
      <c r="F367" s="17"/>
      <c r="G367" s="17"/>
      <c r="H367" s="17"/>
      <c r="I367" s="48"/>
      <c r="J367" s="263"/>
      <c r="K367" s="17"/>
    </row>
    <row r="368" spans="2:11" x14ac:dyDescent="0.2">
      <c r="B368" s="17"/>
      <c r="C368" s="17"/>
      <c r="D368" s="17"/>
      <c r="E368" s="17"/>
      <c r="F368" s="17"/>
      <c r="G368" s="17"/>
      <c r="H368" s="17"/>
      <c r="I368" s="48"/>
      <c r="J368" s="263"/>
      <c r="K368" s="17"/>
    </row>
    <row r="369" spans="2:11" x14ac:dyDescent="0.2">
      <c r="B369" s="17"/>
      <c r="C369" s="17"/>
      <c r="D369" s="17"/>
      <c r="E369" s="17"/>
      <c r="F369" s="17"/>
      <c r="G369" s="17"/>
      <c r="H369" s="17"/>
      <c r="I369" s="48"/>
      <c r="J369" s="263"/>
      <c r="K369" s="17"/>
    </row>
    <row r="370" spans="2:11" x14ac:dyDescent="0.2">
      <c r="B370" s="17"/>
      <c r="C370" s="17"/>
      <c r="D370" s="17"/>
      <c r="E370" s="17"/>
      <c r="F370" s="17"/>
      <c r="G370" s="17"/>
      <c r="H370" s="17"/>
      <c r="I370" s="48"/>
      <c r="J370" s="263"/>
      <c r="K370" s="17"/>
    </row>
    <row r="371" spans="2:11" x14ac:dyDescent="0.2">
      <c r="B371" s="17"/>
      <c r="C371" s="17"/>
      <c r="D371" s="17"/>
      <c r="E371" s="17"/>
      <c r="F371" s="17"/>
      <c r="G371" s="17"/>
      <c r="H371" s="17"/>
      <c r="I371" s="48"/>
      <c r="J371" s="263"/>
      <c r="K371" s="17"/>
    </row>
    <row r="372" spans="2:11" x14ac:dyDescent="0.2">
      <c r="B372" s="17"/>
      <c r="C372" s="17"/>
      <c r="D372" s="17"/>
      <c r="E372" s="17"/>
      <c r="F372" s="17"/>
      <c r="G372" s="17"/>
      <c r="H372" s="17"/>
      <c r="I372" s="48"/>
      <c r="J372" s="263"/>
      <c r="K372" s="17"/>
    </row>
    <row r="373" spans="2:11" x14ac:dyDescent="0.2">
      <c r="B373" s="17"/>
      <c r="C373" s="17"/>
      <c r="D373" s="17"/>
      <c r="E373" s="17"/>
      <c r="F373" s="17"/>
      <c r="G373" s="17"/>
      <c r="H373" s="17"/>
      <c r="I373" s="48"/>
      <c r="J373" s="263"/>
      <c r="K373" s="17"/>
    </row>
    <row r="374" spans="2:11" x14ac:dyDescent="0.2">
      <c r="B374" s="17"/>
      <c r="C374" s="17"/>
      <c r="D374" s="17"/>
      <c r="E374" s="17"/>
      <c r="F374" s="17"/>
      <c r="G374" s="17"/>
      <c r="H374" s="17"/>
      <c r="I374" s="48"/>
      <c r="J374" s="263"/>
      <c r="K374" s="17"/>
    </row>
    <row r="375" spans="2:11" x14ac:dyDescent="0.2">
      <c r="B375" s="17"/>
      <c r="C375" s="17"/>
      <c r="D375" s="17"/>
      <c r="E375" s="17"/>
      <c r="F375" s="17"/>
      <c r="G375" s="17"/>
      <c r="H375" s="17"/>
      <c r="I375" s="48"/>
      <c r="J375" s="263"/>
      <c r="K375" s="17"/>
    </row>
    <row r="376" spans="2:11" x14ac:dyDescent="0.2">
      <c r="B376" s="17"/>
      <c r="C376" s="17"/>
      <c r="D376" s="17"/>
      <c r="E376" s="17"/>
      <c r="F376" s="17"/>
      <c r="G376" s="17"/>
      <c r="H376" s="17"/>
      <c r="I376" s="48"/>
      <c r="J376" s="263"/>
      <c r="K376" s="17"/>
    </row>
    <row r="377" spans="2:11" x14ac:dyDescent="0.2">
      <c r="B377" s="17"/>
      <c r="C377" s="17"/>
      <c r="D377" s="17"/>
      <c r="E377" s="17"/>
      <c r="F377" s="17"/>
      <c r="G377" s="17"/>
      <c r="H377" s="17"/>
      <c r="I377" s="48"/>
      <c r="J377" s="263"/>
      <c r="K377" s="17"/>
    </row>
    <row r="378" spans="2:11" x14ac:dyDescent="0.2">
      <c r="B378" s="17"/>
      <c r="C378" s="17"/>
      <c r="D378" s="17"/>
      <c r="E378" s="17"/>
      <c r="F378" s="17"/>
      <c r="G378" s="17"/>
      <c r="H378" s="17"/>
      <c r="I378" s="48"/>
      <c r="J378" s="263"/>
      <c r="K378" s="17"/>
    </row>
    <row r="379" spans="2:11" x14ac:dyDescent="0.2">
      <c r="B379" s="17"/>
      <c r="C379" s="17"/>
      <c r="D379" s="17"/>
      <c r="E379" s="17"/>
      <c r="F379" s="17"/>
      <c r="G379" s="17"/>
      <c r="H379" s="17"/>
      <c r="I379" s="48"/>
      <c r="J379" s="263"/>
      <c r="K379" s="17"/>
    </row>
    <row r="380" spans="2:11" x14ac:dyDescent="0.2">
      <c r="B380" s="17"/>
      <c r="C380" s="17"/>
      <c r="D380" s="17"/>
      <c r="E380" s="17"/>
      <c r="F380" s="17"/>
      <c r="G380" s="17"/>
      <c r="H380" s="17"/>
      <c r="I380" s="48"/>
      <c r="J380" s="263"/>
      <c r="K380" s="17"/>
    </row>
    <row r="381" spans="2:11" x14ac:dyDescent="0.2">
      <c r="B381" s="17"/>
      <c r="C381" s="17"/>
      <c r="D381" s="17"/>
      <c r="E381" s="17"/>
      <c r="F381" s="17"/>
      <c r="G381" s="17"/>
      <c r="H381" s="17"/>
      <c r="I381" s="48"/>
      <c r="J381" s="263"/>
      <c r="K381" s="17"/>
    </row>
    <row r="382" spans="2:11" x14ac:dyDescent="0.2">
      <c r="B382" s="17"/>
      <c r="C382" s="17"/>
      <c r="D382" s="17"/>
      <c r="E382" s="17"/>
      <c r="F382" s="17"/>
      <c r="G382" s="17"/>
      <c r="H382" s="17"/>
      <c r="I382" s="48"/>
      <c r="J382" s="263"/>
      <c r="K382" s="17"/>
    </row>
    <row r="383" spans="2:11" x14ac:dyDescent="0.2">
      <c r="B383" s="17"/>
      <c r="C383" s="17"/>
      <c r="D383" s="17"/>
      <c r="E383" s="17"/>
      <c r="F383" s="17"/>
      <c r="G383" s="17"/>
      <c r="H383" s="17"/>
      <c r="I383" s="48"/>
      <c r="J383" s="263"/>
      <c r="K383" s="17"/>
    </row>
    <row r="384" spans="2:11" x14ac:dyDescent="0.2">
      <c r="B384" s="17"/>
      <c r="C384" s="17"/>
      <c r="D384" s="17"/>
      <c r="E384" s="17"/>
      <c r="F384" s="17"/>
      <c r="G384" s="17"/>
      <c r="H384" s="17"/>
      <c r="I384" s="48"/>
      <c r="J384" s="263"/>
      <c r="K384" s="17"/>
    </row>
    <row r="385" spans="2:11" x14ac:dyDescent="0.2">
      <c r="B385" s="17"/>
      <c r="C385" s="17"/>
      <c r="D385" s="17"/>
      <c r="E385" s="17"/>
      <c r="F385" s="17"/>
      <c r="G385" s="17"/>
      <c r="H385" s="17"/>
      <c r="I385" s="48"/>
      <c r="J385" s="263"/>
      <c r="K385" s="17"/>
    </row>
    <row r="386" spans="2:11" x14ac:dyDescent="0.2">
      <c r="B386" s="17"/>
      <c r="C386" s="17"/>
      <c r="D386" s="17"/>
      <c r="E386" s="17"/>
      <c r="F386" s="17"/>
      <c r="G386" s="17"/>
      <c r="H386" s="17"/>
      <c r="I386" s="48"/>
      <c r="J386" s="263"/>
      <c r="K386" s="17"/>
    </row>
    <row r="387" spans="2:11" x14ac:dyDescent="0.2">
      <c r="B387" s="17"/>
      <c r="C387" s="17"/>
      <c r="D387" s="17"/>
      <c r="E387" s="17"/>
      <c r="F387" s="17"/>
      <c r="G387" s="17"/>
      <c r="H387" s="17"/>
      <c r="I387" s="48"/>
      <c r="J387" s="263"/>
      <c r="K387" s="17"/>
    </row>
    <row r="388" spans="2:11" x14ac:dyDescent="0.2">
      <c r="B388" s="17"/>
      <c r="C388" s="17"/>
      <c r="D388" s="17"/>
      <c r="E388" s="17"/>
      <c r="F388" s="17"/>
      <c r="G388" s="17"/>
      <c r="H388" s="17"/>
      <c r="I388" s="48"/>
      <c r="J388" s="263"/>
      <c r="K388" s="17"/>
    </row>
    <row r="389" spans="2:11" x14ac:dyDescent="0.2">
      <c r="B389" s="17"/>
      <c r="C389" s="17"/>
      <c r="D389" s="17"/>
      <c r="E389" s="17"/>
      <c r="F389" s="17"/>
      <c r="G389" s="17"/>
      <c r="H389" s="17"/>
      <c r="I389" s="48"/>
      <c r="J389" s="263"/>
      <c r="K389" s="17"/>
    </row>
    <row r="390" spans="2:11" x14ac:dyDescent="0.2">
      <c r="B390" s="17"/>
      <c r="C390" s="17"/>
      <c r="D390" s="17"/>
      <c r="E390" s="17"/>
      <c r="F390" s="17"/>
      <c r="G390" s="17"/>
      <c r="H390" s="17"/>
      <c r="I390" s="48"/>
      <c r="J390" s="263"/>
      <c r="K390" s="17"/>
    </row>
    <row r="391" spans="2:11" x14ac:dyDescent="0.2">
      <c r="B391" s="17"/>
      <c r="C391" s="17"/>
      <c r="D391" s="17"/>
      <c r="E391" s="17"/>
      <c r="F391" s="17"/>
      <c r="G391" s="17"/>
      <c r="H391" s="17"/>
      <c r="I391" s="48"/>
      <c r="J391" s="263"/>
      <c r="K391" s="17"/>
    </row>
    <row r="392" spans="2:11" x14ac:dyDescent="0.2">
      <c r="B392" s="17"/>
      <c r="C392" s="17"/>
      <c r="D392" s="17"/>
      <c r="E392" s="17"/>
      <c r="F392" s="17"/>
      <c r="G392" s="17"/>
      <c r="H392" s="17"/>
      <c r="I392" s="48"/>
      <c r="J392" s="263"/>
      <c r="K392" s="17"/>
    </row>
    <row r="393" spans="2:11" x14ac:dyDescent="0.2">
      <c r="B393" s="17"/>
      <c r="C393" s="17"/>
      <c r="D393" s="17"/>
      <c r="E393" s="17"/>
      <c r="F393" s="17"/>
      <c r="G393" s="17"/>
      <c r="H393" s="17"/>
      <c r="I393" s="48"/>
      <c r="J393" s="263"/>
      <c r="K393" s="17"/>
    </row>
    <row r="394" spans="2:11" x14ac:dyDescent="0.2">
      <c r="B394" s="17"/>
      <c r="C394" s="17"/>
      <c r="D394" s="17"/>
      <c r="E394" s="17"/>
      <c r="F394" s="17"/>
      <c r="G394" s="17"/>
      <c r="H394" s="17"/>
      <c r="I394" s="48"/>
      <c r="J394" s="263"/>
      <c r="K394" s="17"/>
    </row>
    <row r="395" spans="2:11" x14ac:dyDescent="0.2">
      <c r="B395" s="17"/>
      <c r="C395" s="17"/>
      <c r="D395" s="17"/>
      <c r="E395" s="17"/>
      <c r="F395" s="17"/>
      <c r="G395" s="17"/>
      <c r="H395" s="17"/>
      <c r="I395" s="48"/>
      <c r="J395" s="263"/>
      <c r="K395" s="17"/>
    </row>
    <row r="396" spans="2:11" x14ac:dyDescent="0.2">
      <c r="B396" s="17"/>
      <c r="C396" s="17"/>
      <c r="D396" s="17"/>
      <c r="E396" s="17"/>
      <c r="F396" s="17"/>
      <c r="G396" s="17"/>
      <c r="H396" s="17"/>
      <c r="I396" s="48"/>
      <c r="J396" s="263"/>
      <c r="K396" s="17"/>
    </row>
  </sheetData>
  <mergeCells count="1">
    <mergeCell ref="A73:I74"/>
  </mergeCells>
  <phoneticPr fontId="18" type="noConversion"/>
  <pageMargins left="1.25" right="0.25" top="0.25" bottom="0.5" header="0.5" footer="0.5"/>
  <pageSetup paperSize="17" scale="83" firstPageNumber="122" orientation="landscape" useFirstPageNumber="1" r:id="rId1"/>
  <headerFooter alignWithMargins="0"/>
  <rowBreaks count="1" manualBreakCount="1">
    <brk id="59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70"/>
  <sheetViews>
    <sheetView zoomScale="60" zoomScaleNormal="60" workbookViewId="0">
      <pane xSplit="6" ySplit="23" topLeftCell="G24" activePane="bottomRight" state="frozen"/>
      <selection pane="topRight" activeCell="G1" sqref="G1"/>
      <selection pane="bottomLeft" activeCell="A21" sqref="A21"/>
      <selection pane="bottomRight" activeCell="J49" sqref="J49"/>
    </sheetView>
  </sheetViews>
  <sheetFormatPr defaultColWidth="9.140625" defaultRowHeight="14.25" x14ac:dyDescent="0.2"/>
  <cols>
    <col min="1" max="1" width="4.5703125" style="129" customWidth="1"/>
    <col min="2" max="2" width="9.140625" style="129"/>
    <col min="3" max="3" width="11.140625" style="129" bestFit="1" customWidth="1"/>
    <col min="4" max="4" width="9.5703125" style="129" customWidth="1"/>
    <col min="5" max="5" width="16.5703125" style="129" customWidth="1"/>
    <col min="6" max="6" width="15.85546875" style="129" bestFit="1" customWidth="1"/>
    <col min="7" max="7" width="11.5703125" style="129" customWidth="1"/>
    <col min="8" max="8" width="11.5703125" style="129" bestFit="1" customWidth="1"/>
    <col min="9" max="9" width="14.5703125" style="129" bestFit="1" customWidth="1"/>
    <col min="10" max="14" width="11.5703125" style="129" bestFit="1" customWidth="1"/>
    <col min="15" max="15" width="11.85546875" style="129" customWidth="1"/>
    <col min="16" max="16" width="13.28515625" style="129" customWidth="1"/>
    <col min="17" max="19" width="11.5703125" style="129" bestFit="1" customWidth="1"/>
    <col min="20" max="20" width="12.5703125" style="129" bestFit="1" customWidth="1"/>
    <col min="21" max="35" width="11.5703125" style="129" bestFit="1" customWidth="1"/>
    <col min="36" max="16384" width="9.140625" style="129"/>
  </cols>
  <sheetData>
    <row r="1" spans="1:17" ht="15.75" x14ac:dyDescent="0.25">
      <c r="A1" s="1" t="s">
        <v>153</v>
      </c>
    </row>
    <row r="2" spans="1:17" x14ac:dyDescent="0.2">
      <c r="A2" s="450" t="s">
        <v>80</v>
      </c>
      <c r="B2" s="450"/>
      <c r="C2" s="450"/>
      <c r="D2" s="450"/>
      <c r="H2" s="130" t="s">
        <v>12</v>
      </c>
      <c r="I2" s="131"/>
      <c r="J2" s="132"/>
      <c r="K2" s="133"/>
      <c r="L2" s="133"/>
      <c r="M2" s="134"/>
      <c r="P2" s="129" t="s">
        <v>12</v>
      </c>
    </row>
    <row r="3" spans="1:17" x14ac:dyDescent="0.2">
      <c r="A3" s="451" t="s">
        <v>143</v>
      </c>
      <c r="B3" s="451"/>
      <c r="C3" s="451"/>
      <c r="D3" s="451"/>
      <c r="H3" s="130"/>
      <c r="I3" s="461" t="s">
        <v>146</v>
      </c>
      <c r="J3" s="461"/>
      <c r="K3" s="461"/>
      <c r="L3" s="461"/>
      <c r="M3" s="461"/>
      <c r="N3" s="461"/>
      <c r="O3" s="461"/>
    </row>
    <row r="4" spans="1:17" x14ac:dyDescent="0.2">
      <c r="A4" s="135"/>
      <c r="B4" s="135"/>
      <c r="C4" s="135"/>
      <c r="D4" s="135"/>
      <c r="H4" s="130"/>
      <c r="I4" s="283"/>
      <c r="J4" s="284" t="s">
        <v>82</v>
      </c>
      <c r="K4" s="284" t="s">
        <v>83</v>
      </c>
      <c r="L4" s="284" t="s">
        <v>84</v>
      </c>
      <c r="M4" s="284" t="s">
        <v>85</v>
      </c>
      <c r="N4" s="284" t="s">
        <v>86</v>
      </c>
      <c r="O4" s="284" t="s">
        <v>87</v>
      </c>
    </row>
    <row r="5" spans="1:17" ht="14.25" customHeight="1" x14ac:dyDescent="0.2">
      <c r="A5" s="452" t="s">
        <v>144</v>
      </c>
      <c r="B5" s="453"/>
      <c r="C5" s="453"/>
      <c r="D5" s="453"/>
      <c r="E5" s="453"/>
      <c r="F5" s="454"/>
      <c r="G5" s="138"/>
      <c r="H5" s="133"/>
      <c r="I5" s="285" t="s">
        <v>301</v>
      </c>
      <c r="J5" s="286">
        <v>0</v>
      </c>
      <c r="K5" s="286">
        <v>0</v>
      </c>
      <c r="L5" s="286">
        <v>0</v>
      </c>
      <c r="M5" s="286">
        <v>0</v>
      </c>
      <c r="N5" s="286">
        <v>0</v>
      </c>
      <c r="O5" s="137">
        <f>SUM(J5:N5)</f>
        <v>0</v>
      </c>
    </row>
    <row r="6" spans="1:17" x14ac:dyDescent="0.2">
      <c r="A6" s="455"/>
      <c r="B6" s="456"/>
      <c r="C6" s="456"/>
      <c r="D6" s="456"/>
      <c r="E6" s="456"/>
      <c r="F6" s="457"/>
      <c r="G6" s="138"/>
      <c r="H6" s="133"/>
      <c r="I6" s="285" t="s">
        <v>88</v>
      </c>
      <c r="J6" s="286">
        <v>0</v>
      </c>
      <c r="K6" s="286">
        <v>0</v>
      </c>
      <c r="L6" s="286">
        <v>0</v>
      </c>
      <c r="M6" s="286">
        <v>0</v>
      </c>
      <c r="N6" s="286">
        <v>0</v>
      </c>
      <c r="O6" s="137">
        <f>SUM(J6:N6)</f>
        <v>0</v>
      </c>
      <c r="Q6" s="139"/>
    </row>
    <row r="7" spans="1:17" ht="15.75" customHeight="1" x14ac:dyDescent="0.2">
      <c r="A7" s="455"/>
      <c r="B7" s="456"/>
      <c r="C7" s="456"/>
      <c r="D7" s="456"/>
      <c r="E7" s="456"/>
      <c r="F7" s="457"/>
      <c r="G7" s="138"/>
      <c r="H7" s="133"/>
      <c r="I7" s="285" t="s">
        <v>89</v>
      </c>
      <c r="J7" s="286">
        <v>0</v>
      </c>
      <c r="K7" s="286">
        <v>0</v>
      </c>
      <c r="L7" s="286">
        <v>0</v>
      </c>
      <c r="M7" s="286">
        <v>0</v>
      </c>
      <c r="N7" s="286">
        <v>0</v>
      </c>
      <c r="O7" s="137">
        <f>SUM(J7:N7)</f>
        <v>0</v>
      </c>
    </row>
    <row r="8" spans="1:17" ht="15.75" customHeight="1" x14ac:dyDescent="0.2">
      <c r="A8" s="458"/>
      <c r="B8" s="459"/>
      <c r="C8" s="459"/>
      <c r="D8" s="459"/>
      <c r="E8" s="459"/>
      <c r="F8" s="460"/>
      <c r="G8" s="138"/>
      <c r="H8" s="133"/>
      <c r="I8" s="285" t="s">
        <v>90</v>
      </c>
      <c r="J8" s="286">
        <v>0</v>
      </c>
      <c r="K8" s="286">
        <v>0</v>
      </c>
      <c r="L8" s="286">
        <v>0</v>
      </c>
      <c r="M8" s="286">
        <v>0</v>
      </c>
      <c r="N8" s="286">
        <v>0</v>
      </c>
      <c r="O8" s="137">
        <f>SUM(J8:N8)</f>
        <v>0</v>
      </c>
    </row>
    <row r="9" spans="1:17" ht="15.75" customHeight="1" x14ac:dyDescent="0.2">
      <c r="A9" s="142"/>
      <c r="B9" s="143"/>
      <c r="C9" s="143"/>
      <c r="D9" s="144"/>
      <c r="E9" s="133"/>
      <c r="F9" s="145"/>
      <c r="H9" s="133"/>
      <c r="I9" s="140" t="s">
        <v>81</v>
      </c>
      <c r="J9" s="141">
        <f t="shared" ref="J9:O9" si="0">SUM(J5:J8)</f>
        <v>0</v>
      </c>
      <c r="K9" s="141">
        <f t="shared" si="0"/>
        <v>0</v>
      </c>
      <c r="L9" s="141">
        <f t="shared" si="0"/>
        <v>0</v>
      </c>
      <c r="M9" s="141">
        <f t="shared" si="0"/>
        <v>0</v>
      </c>
      <c r="N9" s="141">
        <f t="shared" si="0"/>
        <v>0</v>
      </c>
      <c r="O9" s="141">
        <f t="shared" si="0"/>
        <v>0</v>
      </c>
    </row>
    <row r="10" spans="1:17" ht="15.75" customHeight="1" x14ac:dyDescent="0.2">
      <c r="A10" s="142"/>
      <c r="B10" s="143"/>
      <c r="C10" s="143"/>
      <c r="D10" s="144"/>
      <c r="E10" s="290" t="s">
        <v>148</v>
      </c>
      <c r="F10" s="291">
        <v>0</v>
      </c>
      <c r="G10" s="292" t="s">
        <v>149</v>
      </c>
      <c r="H10" s="133"/>
      <c r="I10" s="146"/>
      <c r="J10" s="147"/>
      <c r="K10" s="148"/>
      <c r="L10" s="148"/>
      <c r="M10" s="148"/>
      <c r="N10" s="148"/>
      <c r="O10" s="148"/>
    </row>
    <row r="11" spans="1:17" ht="15.75" customHeight="1" x14ac:dyDescent="0.2">
      <c r="A11" s="142"/>
      <c r="B11" s="143"/>
      <c r="C11" s="143"/>
      <c r="D11" s="144"/>
      <c r="E11" s="133"/>
      <c r="F11" s="406" t="s">
        <v>279</v>
      </c>
      <c r="G11" s="407" t="s">
        <v>278</v>
      </c>
      <c r="H11" s="133"/>
      <c r="I11" s="462" t="s">
        <v>147</v>
      </c>
      <c r="J11" s="462"/>
      <c r="K11" s="462"/>
      <c r="L11" s="462"/>
      <c r="M11" s="462"/>
      <c r="N11" s="462"/>
      <c r="O11" s="462"/>
    </row>
    <row r="12" spans="1:17" s="133" customFormat="1" ht="14.25" customHeight="1" x14ac:dyDescent="0.2">
      <c r="A12" s="142"/>
      <c r="B12" s="142"/>
      <c r="C12" s="149"/>
      <c r="D12" s="143"/>
      <c r="E12" s="150" t="s">
        <v>91</v>
      </c>
      <c r="F12" s="277">
        <v>0</v>
      </c>
      <c r="G12" s="277">
        <v>0</v>
      </c>
      <c r="I12" s="283"/>
      <c r="J12" s="284" t="s">
        <v>82</v>
      </c>
      <c r="K12" s="284" t="s">
        <v>83</v>
      </c>
      <c r="L12" s="284" t="s">
        <v>84</v>
      </c>
      <c r="M12" s="284" t="s">
        <v>85</v>
      </c>
      <c r="N12" s="284" t="s">
        <v>86</v>
      </c>
      <c r="O12" s="284"/>
    </row>
    <row r="13" spans="1:17" s="133" customFormat="1" x14ac:dyDescent="0.2">
      <c r="A13" s="151"/>
      <c r="C13" s="152"/>
      <c r="E13" s="153" t="s">
        <v>92</v>
      </c>
      <c r="F13" s="278">
        <v>360</v>
      </c>
      <c r="G13" s="278">
        <v>360</v>
      </c>
      <c r="I13" s="136" t="str">
        <f>I5</f>
        <v>50% AMI</v>
      </c>
      <c r="J13" s="293">
        <v>0</v>
      </c>
      <c r="K13" s="293">
        <v>0</v>
      </c>
      <c r="L13" s="293">
        <v>0</v>
      </c>
      <c r="M13" s="293">
        <v>0</v>
      </c>
      <c r="N13" s="293">
        <v>0</v>
      </c>
      <c r="O13" s="154"/>
      <c r="P13" s="155"/>
    </row>
    <row r="14" spans="1:17" s="133" customFormat="1" x14ac:dyDescent="0.2">
      <c r="A14" s="156" t="s">
        <v>93</v>
      </c>
      <c r="B14" s="157"/>
      <c r="C14" s="158" t="e">
        <f>F65</f>
        <v>#DIV/0!</v>
      </c>
      <c r="E14" s="153" t="s">
        <v>94</v>
      </c>
      <c r="F14" s="279">
        <v>0.05</v>
      </c>
      <c r="G14" s="279">
        <v>0.05</v>
      </c>
      <c r="I14" s="136" t="str">
        <f>I6</f>
        <v>60%AMI</v>
      </c>
      <c r="J14" s="293">
        <v>0</v>
      </c>
      <c r="K14" s="293">
        <v>0</v>
      </c>
      <c r="L14" s="293">
        <v>0</v>
      </c>
      <c r="M14" s="293">
        <v>0</v>
      </c>
      <c r="N14" s="293">
        <v>0</v>
      </c>
      <c r="O14" s="154"/>
      <c r="P14" s="155"/>
    </row>
    <row r="15" spans="1:17" s="133" customFormat="1" x14ac:dyDescent="0.2">
      <c r="A15" s="159" t="s">
        <v>95</v>
      </c>
      <c r="B15" s="160"/>
      <c r="C15" s="161" t="e">
        <f>J65</f>
        <v>#DIV/0!</v>
      </c>
      <c r="E15" s="153" t="s">
        <v>96</v>
      </c>
      <c r="F15" s="162">
        <f>PMT(F14/12,F13,F12)</f>
        <v>0</v>
      </c>
      <c r="G15" s="162">
        <f>PMT(G14/12,G13,G12)</f>
        <v>0</v>
      </c>
      <c r="I15" s="136" t="str">
        <f>I7</f>
        <v>80% AMI</v>
      </c>
      <c r="J15" s="293">
        <v>0</v>
      </c>
      <c r="K15" s="293">
        <v>0</v>
      </c>
      <c r="L15" s="293">
        <v>0</v>
      </c>
      <c r="M15" s="293">
        <v>0</v>
      </c>
      <c r="N15" s="293">
        <v>0</v>
      </c>
      <c r="O15" s="154"/>
      <c r="P15" s="163"/>
    </row>
    <row r="16" spans="1:17" s="133" customFormat="1" x14ac:dyDescent="0.2">
      <c r="A16" s="159" t="s">
        <v>97</v>
      </c>
      <c r="B16" s="164"/>
      <c r="C16" s="161" t="e">
        <f>O65</f>
        <v>#DIV/0!</v>
      </c>
      <c r="E16" s="165" t="s">
        <v>98</v>
      </c>
      <c r="F16" s="166">
        <f>F15*12</f>
        <v>0</v>
      </c>
      <c r="G16" s="166">
        <f>G15*12</f>
        <v>0</v>
      </c>
      <c r="I16" s="136" t="str">
        <f>I8</f>
        <v>FMR</v>
      </c>
      <c r="J16" s="293">
        <v>0</v>
      </c>
      <c r="K16" s="293">
        <v>0</v>
      </c>
      <c r="L16" s="293">
        <v>0</v>
      </c>
      <c r="M16" s="293">
        <v>0</v>
      </c>
      <c r="N16" s="293">
        <v>0</v>
      </c>
      <c r="O16" s="154"/>
      <c r="P16" s="163"/>
    </row>
    <row r="17" spans="1:35" x14ac:dyDescent="0.2">
      <c r="A17" s="159" t="s">
        <v>99</v>
      </c>
      <c r="B17" s="164"/>
      <c r="C17" s="161" t="e">
        <f>T65</f>
        <v>#DIV/0!</v>
      </c>
      <c r="E17" s="168"/>
      <c r="F17" s="145"/>
      <c r="G17" s="167"/>
      <c r="I17" s="287" t="s">
        <v>106</v>
      </c>
      <c r="J17" s="294">
        <v>0</v>
      </c>
      <c r="K17" s="294">
        <v>0</v>
      </c>
      <c r="L17" s="294">
        <v>0</v>
      </c>
      <c r="M17" s="294">
        <v>0</v>
      </c>
      <c r="N17" s="294">
        <v>0</v>
      </c>
      <c r="O17" s="288"/>
      <c r="P17" s="163"/>
    </row>
    <row r="18" spans="1:35" s="133" customFormat="1" x14ac:dyDescent="0.2">
      <c r="A18" s="169" t="s">
        <v>100</v>
      </c>
      <c r="B18" s="170"/>
      <c r="C18" s="171" t="e">
        <f>AI65</f>
        <v>#DIV/0!</v>
      </c>
      <c r="E18" s="172" t="s">
        <v>101</v>
      </c>
      <c r="F18" s="173">
        <v>0.01</v>
      </c>
      <c r="G18" s="174" t="s">
        <v>12</v>
      </c>
      <c r="I18" s="143"/>
      <c r="J18" s="143"/>
      <c r="K18" s="143"/>
      <c r="L18" s="143"/>
      <c r="M18" s="143"/>
      <c r="N18" s="143"/>
      <c r="O18" s="143"/>
    </row>
    <row r="19" spans="1:35" s="143" customFormat="1" x14ac:dyDescent="0.2">
      <c r="A19" s="175" t="s">
        <v>103</v>
      </c>
      <c r="B19" s="175"/>
      <c r="C19" s="175"/>
      <c r="E19" s="176" t="s">
        <v>104</v>
      </c>
      <c r="F19" s="177">
        <v>1.4999999999999999E-2</v>
      </c>
      <c r="G19" s="178" t="s">
        <v>105</v>
      </c>
      <c r="H19" s="179"/>
      <c r="I19" s="287" t="s">
        <v>102</v>
      </c>
      <c r="J19" s="289">
        <f>(J5*J13)+(J6*J14)+(J7*J15)+(J8*J16)</f>
        <v>0</v>
      </c>
      <c r="K19" s="289">
        <f>(K5*K13)+(K6*K14)+(K7*K15)+(K8*K16)</f>
        <v>0</v>
      </c>
      <c r="L19" s="289">
        <f>(L5*L13)+(L6*L14)+(L7*L15)+(L8*L16)</f>
        <v>0</v>
      </c>
      <c r="M19" s="289">
        <f>(M5*M13)+(M6*M14)+(M7*M15)+(M8*M16)</f>
        <v>0</v>
      </c>
      <c r="N19" s="289">
        <f>(N5*N13)+(N6*N14)+(N7*N15)+(N8*N16)</f>
        <v>0</v>
      </c>
      <c r="O19" s="289">
        <f>SUM(J19:N19)*12</f>
        <v>0</v>
      </c>
      <c r="P19" s="180"/>
      <c r="Q19" s="180"/>
      <c r="R19" s="180"/>
      <c r="S19" s="180"/>
      <c r="T19" s="180"/>
      <c r="U19" s="180"/>
      <c r="V19" s="180"/>
      <c r="W19" s="180"/>
    </row>
    <row r="20" spans="1:35" s="143" customFormat="1" x14ac:dyDescent="0.2">
      <c r="A20" s="175"/>
      <c r="B20" s="175"/>
      <c r="C20" s="175"/>
      <c r="E20" s="176" t="s">
        <v>107</v>
      </c>
      <c r="F20" s="177">
        <v>0.1</v>
      </c>
      <c r="G20" s="181" t="s">
        <v>105</v>
      </c>
      <c r="H20" s="179"/>
      <c r="I20" s="287" t="s">
        <v>106</v>
      </c>
      <c r="J20" s="289">
        <f>J17*J9</f>
        <v>0</v>
      </c>
      <c r="K20" s="289">
        <f>K17*K9</f>
        <v>0</v>
      </c>
      <c r="L20" s="289">
        <f>L17*L9</f>
        <v>0</v>
      </c>
      <c r="M20" s="289">
        <f>M17*M9</f>
        <v>0</v>
      </c>
      <c r="N20" s="289">
        <f>N17*N9</f>
        <v>0</v>
      </c>
      <c r="O20" s="289">
        <f>SUM(J20:N20)*12</f>
        <v>0</v>
      </c>
      <c r="P20" s="180"/>
      <c r="Q20" s="180"/>
      <c r="R20" s="180"/>
      <c r="S20" s="180"/>
      <c r="T20" s="180"/>
      <c r="U20" s="180"/>
      <c r="V20" s="180"/>
      <c r="W20" s="180"/>
    </row>
    <row r="21" spans="1:35" s="143" customFormat="1" x14ac:dyDescent="0.2">
      <c r="A21" s="182"/>
      <c r="B21" s="182"/>
      <c r="C21" s="182"/>
      <c r="E21" s="183" t="s">
        <v>108</v>
      </c>
      <c r="F21" s="184">
        <v>3.5000000000000003E-2</v>
      </c>
      <c r="G21" s="185" t="s">
        <v>105</v>
      </c>
      <c r="H21" s="186"/>
      <c r="Q21" s="187"/>
      <c r="R21" s="187"/>
      <c r="S21" s="187"/>
      <c r="T21" s="187"/>
      <c r="U21" s="187"/>
      <c r="V21" s="187"/>
      <c r="W21" s="187"/>
      <c r="X21" s="187"/>
    </row>
    <row r="22" spans="1:35" s="144" customFormat="1" x14ac:dyDescent="0.2">
      <c r="F22" s="144">
        <v>1</v>
      </c>
      <c r="G22" s="144">
        <f t="shared" ref="G22:AI23" si="1">+F22+1</f>
        <v>2</v>
      </c>
      <c r="H22" s="144">
        <f t="shared" si="1"/>
        <v>3</v>
      </c>
      <c r="I22" s="144">
        <f t="shared" si="1"/>
        <v>4</v>
      </c>
      <c r="J22" s="144">
        <f t="shared" si="1"/>
        <v>5</v>
      </c>
      <c r="K22" s="144">
        <f t="shared" si="1"/>
        <v>6</v>
      </c>
      <c r="L22" s="144">
        <f t="shared" si="1"/>
        <v>7</v>
      </c>
      <c r="M22" s="144">
        <f t="shared" si="1"/>
        <v>8</v>
      </c>
      <c r="N22" s="144">
        <f t="shared" si="1"/>
        <v>9</v>
      </c>
      <c r="O22" s="144">
        <f t="shared" si="1"/>
        <v>10</v>
      </c>
      <c r="P22" s="144">
        <f t="shared" si="1"/>
        <v>11</v>
      </c>
      <c r="Q22" s="144">
        <f t="shared" si="1"/>
        <v>12</v>
      </c>
      <c r="R22" s="144">
        <f t="shared" si="1"/>
        <v>13</v>
      </c>
      <c r="S22" s="144">
        <f t="shared" si="1"/>
        <v>14</v>
      </c>
      <c r="T22" s="144">
        <f t="shared" si="1"/>
        <v>15</v>
      </c>
      <c r="U22" s="144">
        <f t="shared" si="1"/>
        <v>16</v>
      </c>
      <c r="V22" s="144">
        <f t="shared" si="1"/>
        <v>17</v>
      </c>
      <c r="W22" s="144">
        <f t="shared" si="1"/>
        <v>18</v>
      </c>
      <c r="X22" s="144">
        <f t="shared" si="1"/>
        <v>19</v>
      </c>
      <c r="Y22" s="144">
        <f t="shared" si="1"/>
        <v>20</v>
      </c>
      <c r="Z22" s="144">
        <f t="shared" si="1"/>
        <v>21</v>
      </c>
      <c r="AA22" s="144">
        <f t="shared" si="1"/>
        <v>22</v>
      </c>
      <c r="AB22" s="144">
        <f t="shared" si="1"/>
        <v>23</v>
      </c>
      <c r="AC22" s="144">
        <f t="shared" si="1"/>
        <v>24</v>
      </c>
      <c r="AD22" s="144">
        <f t="shared" si="1"/>
        <v>25</v>
      </c>
      <c r="AE22" s="144">
        <f t="shared" si="1"/>
        <v>26</v>
      </c>
      <c r="AF22" s="144">
        <f t="shared" si="1"/>
        <v>27</v>
      </c>
      <c r="AG22" s="144">
        <f t="shared" si="1"/>
        <v>28</v>
      </c>
      <c r="AH22" s="144">
        <f t="shared" si="1"/>
        <v>29</v>
      </c>
      <c r="AI22" s="144">
        <f t="shared" si="1"/>
        <v>30</v>
      </c>
    </row>
    <row r="23" spans="1:35" x14ac:dyDescent="0.2">
      <c r="A23" s="188" t="s">
        <v>12</v>
      </c>
      <c r="B23" s="189"/>
      <c r="C23" s="189"/>
      <c r="D23" s="190"/>
      <c r="F23" s="407">
        <v>2024</v>
      </c>
      <c r="G23" s="129">
        <f t="shared" si="1"/>
        <v>2025</v>
      </c>
      <c r="H23" s="129">
        <f t="shared" si="1"/>
        <v>2026</v>
      </c>
      <c r="I23" s="129">
        <f t="shared" si="1"/>
        <v>2027</v>
      </c>
      <c r="J23" s="129">
        <f t="shared" si="1"/>
        <v>2028</v>
      </c>
      <c r="K23" s="129">
        <f t="shared" si="1"/>
        <v>2029</v>
      </c>
      <c r="L23" s="129">
        <f t="shared" si="1"/>
        <v>2030</v>
      </c>
      <c r="M23" s="129">
        <f t="shared" si="1"/>
        <v>2031</v>
      </c>
      <c r="N23" s="129">
        <f t="shared" si="1"/>
        <v>2032</v>
      </c>
      <c r="O23" s="129">
        <f t="shared" si="1"/>
        <v>2033</v>
      </c>
      <c r="P23" s="129">
        <f t="shared" si="1"/>
        <v>2034</v>
      </c>
      <c r="Q23" s="129">
        <f t="shared" si="1"/>
        <v>2035</v>
      </c>
      <c r="R23" s="129">
        <f t="shared" si="1"/>
        <v>2036</v>
      </c>
      <c r="S23" s="129">
        <f t="shared" si="1"/>
        <v>2037</v>
      </c>
      <c r="T23" s="129">
        <f t="shared" si="1"/>
        <v>2038</v>
      </c>
      <c r="U23" s="129">
        <f t="shared" si="1"/>
        <v>2039</v>
      </c>
      <c r="V23" s="129">
        <f t="shared" si="1"/>
        <v>2040</v>
      </c>
      <c r="W23" s="129">
        <f t="shared" si="1"/>
        <v>2041</v>
      </c>
      <c r="X23" s="129">
        <f t="shared" si="1"/>
        <v>2042</v>
      </c>
      <c r="Y23" s="129">
        <f t="shared" si="1"/>
        <v>2043</v>
      </c>
      <c r="Z23" s="129">
        <f t="shared" si="1"/>
        <v>2044</v>
      </c>
      <c r="AA23" s="129">
        <f t="shared" si="1"/>
        <v>2045</v>
      </c>
      <c r="AB23" s="129">
        <f t="shared" si="1"/>
        <v>2046</v>
      </c>
      <c r="AC23" s="129">
        <f t="shared" si="1"/>
        <v>2047</v>
      </c>
      <c r="AD23" s="129">
        <f t="shared" si="1"/>
        <v>2048</v>
      </c>
      <c r="AE23" s="129">
        <f t="shared" si="1"/>
        <v>2049</v>
      </c>
      <c r="AF23" s="129">
        <f t="shared" si="1"/>
        <v>2050</v>
      </c>
      <c r="AG23" s="129">
        <f t="shared" si="1"/>
        <v>2051</v>
      </c>
      <c r="AH23" s="129">
        <f t="shared" si="1"/>
        <v>2052</v>
      </c>
      <c r="AI23" s="129">
        <f t="shared" si="1"/>
        <v>2053</v>
      </c>
    </row>
    <row r="24" spans="1:35" ht="15" x14ac:dyDescent="0.2">
      <c r="A24" s="191" t="s">
        <v>109</v>
      </c>
      <c r="B24" s="133"/>
      <c r="C24" s="133"/>
      <c r="D24" s="192"/>
      <c r="F24" s="295"/>
    </row>
    <row r="25" spans="1:35" x14ac:dyDescent="0.2">
      <c r="A25" s="153" t="s">
        <v>110</v>
      </c>
      <c r="B25" s="133"/>
      <c r="C25" s="133"/>
      <c r="D25" s="192"/>
      <c r="F25" s="296">
        <f>O19</f>
        <v>0</v>
      </c>
      <c r="G25" s="193">
        <f>F25*(1+$F$19)</f>
        <v>0</v>
      </c>
      <c r="H25" s="193">
        <f t="shared" ref="H25:AI27" si="2">G25*(1+$F$19)</f>
        <v>0</v>
      </c>
      <c r="I25" s="193">
        <f t="shared" si="2"/>
        <v>0</v>
      </c>
      <c r="J25" s="193">
        <f t="shared" si="2"/>
        <v>0</v>
      </c>
      <c r="K25" s="193">
        <f t="shared" si="2"/>
        <v>0</v>
      </c>
      <c r="L25" s="193">
        <f t="shared" si="2"/>
        <v>0</v>
      </c>
      <c r="M25" s="193">
        <f t="shared" si="2"/>
        <v>0</v>
      </c>
      <c r="N25" s="193">
        <f t="shared" si="2"/>
        <v>0</v>
      </c>
      <c r="O25" s="193">
        <f t="shared" si="2"/>
        <v>0</v>
      </c>
      <c r="P25" s="193">
        <f t="shared" si="2"/>
        <v>0</v>
      </c>
      <c r="Q25" s="193">
        <f t="shared" si="2"/>
        <v>0</v>
      </c>
      <c r="R25" s="193">
        <f t="shared" si="2"/>
        <v>0</v>
      </c>
      <c r="S25" s="193">
        <f t="shared" si="2"/>
        <v>0</v>
      </c>
      <c r="T25" s="193">
        <f t="shared" si="2"/>
        <v>0</v>
      </c>
      <c r="U25" s="193">
        <f t="shared" si="2"/>
        <v>0</v>
      </c>
      <c r="V25" s="193">
        <f t="shared" si="2"/>
        <v>0</v>
      </c>
      <c r="W25" s="193">
        <f t="shared" si="2"/>
        <v>0</v>
      </c>
      <c r="X25" s="193">
        <f t="shared" si="2"/>
        <v>0</v>
      </c>
      <c r="Y25" s="193">
        <f t="shared" si="2"/>
        <v>0</v>
      </c>
      <c r="Z25" s="193">
        <f t="shared" si="2"/>
        <v>0</v>
      </c>
      <c r="AA25" s="193">
        <f t="shared" si="2"/>
        <v>0</v>
      </c>
      <c r="AB25" s="193">
        <f t="shared" si="2"/>
        <v>0</v>
      </c>
      <c r="AC25" s="193">
        <f t="shared" si="2"/>
        <v>0</v>
      </c>
      <c r="AD25" s="193">
        <f t="shared" si="2"/>
        <v>0</v>
      </c>
      <c r="AE25" s="193">
        <f t="shared" si="2"/>
        <v>0</v>
      </c>
      <c r="AF25" s="193">
        <f t="shared" si="2"/>
        <v>0</v>
      </c>
      <c r="AG25" s="193">
        <f t="shared" si="2"/>
        <v>0</v>
      </c>
      <c r="AH25" s="193">
        <f t="shared" si="2"/>
        <v>0</v>
      </c>
      <c r="AI25" s="193">
        <f t="shared" si="2"/>
        <v>0</v>
      </c>
    </row>
    <row r="26" spans="1:35" x14ac:dyDescent="0.2">
      <c r="A26" s="194" t="s">
        <v>111</v>
      </c>
      <c r="B26" s="133"/>
      <c r="C26" s="133"/>
      <c r="D26" s="192"/>
      <c r="E26" s="195"/>
      <c r="F26" s="296">
        <f>-O20</f>
        <v>0</v>
      </c>
      <c r="G26" s="193">
        <f>F26*(1+$F$19)</f>
        <v>0</v>
      </c>
      <c r="H26" s="193">
        <f t="shared" si="2"/>
        <v>0</v>
      </c>
      <c r="I26" s="193">
        <f t="shared" si="2"/>
        <v>0</v>
      </c>
      <c r="J26" s="193">
        <f t="shared" si="2"/>
        <v>0</v>
      </c>
      <c r="K26" s="193">
        <f t="shared" si="2"/>
        <v>0</v>
      </c>
      <c r="L26" s="193">
        <f t="shared" si="2"/>
        <v>0</v>
      </c>
      <c r="M26" s="193">
        <f t="shared" si="2"/>
        <v>0</v>
      </c>
      <c r="N26" s="193">
        <f t="shared" si="2"/>
        <v>0</v>
      </c>
      <c r="O26" s="193">
        <f t="shared" si="2"/>
        <v>0</v>
      </c>
      <c r="P26" s="193">
        <f t="shared" si="2"/>
        <v>0</v>
      </c>
      <c r="Q26" s="193">
        <f t="shared" si="2"/>
        <v>0</v>
      </c>
      <c r="R26" s="193">
        <f t="shared" si="2"/>
        <v>0</v>
      </c>
      <c r="S26" s="193">
        <f t="shared" si="2"/>
        <v>0</v>
      </c>
      <c r="T26" s="193">
        <f t="shared" si="2"/>
        <v>0</v>
      </c>
      <c r="U26" s="193">
        <f t="shared" si="2"/>
        <v>0</v>
      </c>
      <c r="V26" s="193">
        <f t="shared" si="2"/>
        <v>0</v>
      </c>
      <c r="W26" s="193">
        <f t="shared" si="2"/>
        <v>0</v>
      </c>
      <c r="X26" s="193">
        <f t="shared" si="2"/>
        <v>0</v>
      </c>
      <c r="Y26" s="193">
        <f t="shared" si="2"/>
        <v>0</v>
      </c>
      <c r="Z26" s="193">
        <f t="shared" si="2"/>
        <v>0</v>
      </c>
      <c r="AA26" s="193">
        <f t="shared" si="2"/>
        <v>0</v>
      </c>
      <c r="AB26" s="193">
        <f t="shared" si="2"/>
        <v>0</v>
      </c>
      <c r="AC26" s="193">
        <f t="shared" si="2"/>
        <v>0</v>
      </c>
      <c r="AD26" s="193">
        <f t="shared" si="2"/>
        <v>0</v>
      </c>
      <c r="AE26" s="193">
        <f t="shared" si="2"/>
        <v>0</v>
      </c>
      <c r="AF26" s="193">
        <f t="shared" si="2"/>
        <v>0</v>
      </c>
      <c r="AG26" s="193">
        <f t="shared" si="2"/>
        <v>0</v>
      </c>
      <c r="AH26" s="193">
        <f t="shared" si="2"/>
        <v>0</v>
      </c>
      <c r="AI26" s="193">
        <f t="shared" si="2"/>
        <v>0</v>
      </c>
    </row>
    <row r="27" spans="1:35" x14ac:dyDescent="0.2">
      <c r="A27" s="194" t="s">
        <v>112</v>
      </c>
      <c r="B27" s="196"/>
      <c r="C27" s="197"/>
      <c r="D27" s="192"/>
      <c r="F27" s="296">
        <f>-F25*$F$20</f>
        <v>0</v>
      </c>
      <c r="G27" s="193">
        <f>F27*(1+$F$19)</f>
        <v>0</v>
      </c>
      <c r="H27" s="193">
        <f t="shared" si="2"/>
        <v>0</v>
      </c>
      <c r="I27" s="193">
        <f t="shared" si="2"/>
        <v>0</v>
      </c>
      <c r="J27" s="193">
        <f t="shared" si="2"/>
        <v>0</v>
      </c>
      <c r="K27" s="193">
        <f t="shared" si="2"/>
        <v>0</v>
      </c>
      <c r="L27" s="193">
        <f t="shared" si="2"/>
        <v>0</v>
      </c>
      <c r="M27" s="193">
        <f t="shared" si="2"/>
        <v>0</v>
      </c>
      <c r="N27" s="193">
        <f t="shared" si="2"/>
        <v>0</v>
      </c>
      <c r="O27" s="193">
        <f t="shared" si="2"/>
        <v>0</v>
      </c>
      <c r="P27" s="193">
        <f t="shared" si="2"/>
        <v>0</v>
      </c>
      <c r="Q27" s="193">
        <f t="shared" si="2"/>
        <v>0</v>
      </c>
      <c r="R27" s="193">
        <f t="shared" si="2"/>
        <v>0</v>
      </c>
      <c r="S27" s="193">
        <f t="shared" si="2"/>
        <v>0</v>
      </c>
      <c r="T27" s="193">
        <f t="shared" si="2"/>
        <v>0</v>
      </c>
      <c r="U27" s="193">
        <f t="shared" si="2"/>
        <v>0</v>
      </c>
      <c r="V27" s="193">
        <f t="shared" si="2"/>
        <v>0</v>
      </c>
      <c r="W27" s="193">
        <f t="shared" si="2"/>
        <v>0</v>
      </c>
      <c r="X27" s="193">
        <f t="shared" si="2"/>
        <v>0</v>
      </c>
      <c r="Y27" s="193">
        <f t="shared" si="2"/>
        <v>0</v>
      </c>
      <c r="Z27" s="193">
        <f t="shared" si="2"/>
        <v>0</v>
      </c>
      <c r="AA27" s="193">
        <f t="shared" si="2"/>
        <v>0</v>
      </c>
      <c r="AB27" s="193">
        <f t="shared" si="2"/>
        <v>0</v>
      </c>
      <c r="AC27" s="193">
        <f t="shared" si="2"/>
        <v>0</v>
      </c>
      <c r="AD27" s="193">
        <f t="shared" si="2"/>
        <v>0</v>
      </c>
      <c r="AE27" s="193">
        <f t="shared" si="2"/>
        <v>0</v>
      </c>
      <c r="AF27" s="193">
        <f t="shared" si="2"/>
        <v>0</v>
      </c>
      <c r="AG27" s="193">
        <f t="shared" si="2"/>
        <v>0</v>
      </c>
      <c r="AH27" s="193">
        <f t="shared" si="2"/>
        <v>0</v>
      </c>
      <c r="AI27" s="193">
        <f t="shared" si="2"/>
        <v>0</v>
      </c>
    </row>
    <row r="28" spans="1:35" s="204" customFormat="1" x14ac:dyDescent="0.2">
      <c r="A28" s="198" t="s">
        <v>113</v>
      </c>
      <c r="B28" s="199"/>
      <c r="C28" s="200"/>
      <c r="D28" s="201"/>
      <c r="E28" s="202"/>
      <c r="F28" s="297">
        <f>SUM(F25:F27)</f>
        <v>0</v>
      </c>
      <c r="G28" s="203">
        <f>SUM(G25:G27)</f>
        <v>0</v>
      </c>
      <c r="H28" s="203">
        <f t="shared" ref="H28:AI28" si="3">SUM(H25:H27)</f>
        <v>0</v>
      </c>
      <c r="I28" s="203">
        <f t="shared" si="3"/>
        <v>0</v>
      </c>
      <c r="J28" s="203">
        <f t="shared" si="3"/>
        <v>0</v>
      </c>
      <c r="K28" s="203">
        <f t="shared" si="3"/>
        <v>0</v>
      </c>
      <c r="L28" s="203">
        <f t="shared" si="3"/>
        <v>0</v>
      </c>
      <c r="M28" s="203">
        <f t="shared" si="3"/>
        <v>0</v>
      </c>
      <c r="N28" s="203">
        <f t="shared" si="3"/>
        <v>0</v>
      </c>
      <c r="O28" s="203">
        <f t="shared" si="3"/>
        <v>0</v>
      </c>
      <c r="P28" s="203">
        <f t="shared" si="3"/>
        <v>0</v>
      </c>
      <c r="Q28" s="203">
        <f t="shared" si="3"/>
        <v>0</v>
      </c>
      <c r="R28" s="203">
        <f t="shared" si="3"/>
        <v>0</v>
      </c>
      <c r="S28" s="203">
        <f t="shared" si="3"/>
        <v>0</v>
      </c>
      <c r="T28" s="203">
        <f t="shared" si="3"/>
        <v>0</v>
      </c>
      <c r="U28" s="203">
        <f t="shared" si="3"/>
        <v>0</v>
      </c>
      <c r="V28" s="203">
        <f t="shared" si="3"/>
        <v>0</v>
      </c>
      <c r="W28" s="203">
        <f t="shared" si="3"/>
        <v>0</v>
      </c>
      <c r="X28" s="203">
        <f t="shared" si="3"/>
        <v>0</v>
      </c>
      <c r="Y28" s="203">
        <f t="shared" si="3"/>
        <v>0</v>
      </c>
      <c r="Z28" s="203">
        <f t="shared" si="3"/>
        <v>0</v>
      </c>
      <c r="AA28" s="203">
        <f t="shared" si="3"/>
        <v>0</v>
      </c>
      <c r="AB28" s="203">
        <f t="shared" si="3"/>
        <v>0</v>
      </c>
      <c r="AC28" s="203">
        <f t="shared" si="3"/>
        <v>0</v>
      </c>
      <c r="AD28" s="203">
        <f t="shared" si="3"/>
        <v>0</v>
      </c>
      <c r="AE28" s="203">
        <f t="shared" si="3"/>
        <v>0</v>
      </c>
      <c r="AF28" s="203">
        <f t="shared" si="3"/>
        <v>0</v>
      </c>
      <c r="AG28" s="203">
        <f t="shared" si="3"/>
        <v>0</v>
      </c>
      <c r="AH28" s="203">
        <f t="shared" si="3"/>
        <v>0</v>
      </c>
      <c r="AI28" s="203">
        <f t="shared" si="3"/>
        <v>0</v>
      </c>
    </row>
    <row r="29" spans="1:35" x14ac:dyDescent="0.2">
      <c r="A29" s="205" t="s">
        <v>114</v>
      </c>
      <c r="B29" s="206"/>
      <c r="C29" s="206"/>
      <c r="D29" s="207"/>
      <c r="E29" s="208"/>
      <c r="F29" s="298">
        <v>0</v>
      </c>
      <c r="G29" s="209">
        <f>F29*(1+$F$19)</f>
        <v>0</v>
      </c>
      <c r="H29" s="209">
        <f t="shared" ref="H29:AI29" si="4">G29*(1+$F$19)</f>
        <v>0</v>
      </c>
      <c r="I29" s="209">
        <f t="shared" si="4"/>
        <v>0</v>
      </c>
      <c r="J29" s="209">
        <f t="shared" si="4"/>
        <v>0</v>
      </c>
      <c r="K29" s="209">
        <f t="shared" si="4"/>
        <v>0</v>
      </c>
      <c r="L29" s="209">
        <f t="shared" si="4"/>
        <v>0</v>
      </c>
      <c r="M29" s="209">
        <f t="shared" si="4"/>
        <v>0</v>
      </c>
      <c r="N29" s="209">
        <f t="shared" si="4"/>
        <v>0</v>
      </c>
      <c r="O29" s="209">
        <f t="shared" si="4"/>
        <v>0</v>
      </c>
      <c r="P29" s="209">
        <f t="shared" si="4"/>
        <v>0</v>
      </c>
      <c r="Q29" s="209">
        <f t="shared" si="4"/>
        <v>0</v>
      </c>
      <c r="R29" s="209">
        <f t="shared" si="4"/>
        <v>0</v>
      </c>
      <c r="S29" s="209">
        <f t="shared" si="4"/>
        <v>0</v>
      </c>
      <c r="T29" s="209">
        <f t="shared" si="4"/>
        <v>0</v>
      </c>
      <c r="U29" s="209">
        <f t="shared" si="4"/>
        <v>0</v>
      </c>
      <c r="V29" s="209">
        <f t="shared" si="4"/>
        <v>0</v>
      </c>
      <c r="W29" s="209">
        <f t="shared" si="4"/>
        <v>0</v>
      </c>
      <c r="X29" s="209">
        <f t="shared" si="4"/>
        <v>0</v>
      </c>
      <c r="Y29" s="209">
        <f t="shared" si="4"/>
        <v>0</v>
      </c>
      <c r="Z29" s="209">
        <f t="shared" si="4"/>
        <v>0</v>
      </c>
      <c r="AA29" s="209">
        <f t="shared" si="4"/>
        <v>0</v>
      </c>
      <c r="AB29" s="209">
        <f t="shared" si="4"/>
        <v>0</v>
      </c>
      <c r="AC29" s="209">
        <f t="shared" si="4"/>
        <v>0</v>
      </c>
      <c r="AD29" s="209">
        <f t="shared" si="4"/>
        <v>0</v>
      </c>
      <c r="AE29" s="209">
        <f t="shared" si="4"/>
        <v>0</v>
      </c>
      <c r="AF29" s="209">
        <f t="shared" si="4"/>
        <v>0</v>
      </c>
      <c r="AG29" s="209">
        <f t="shared" si="4"/>
        <v>0</v>
      </c>
      <c r="AH29" s="209">
        <f t="shared" si="4"/>
        <v>0</v>
      </c>
      <c r="AI29" s="209">
        <f t="shared" si="4"/>
        <v>0</v>
      </c>
    </row>
    <row r="30" spans="1:35" s="204" customFormat="1" x14ac:dyDescent="0.2">
      <c r="A30" s="210" t="s">
        <v>115</v>
      </c>
      <c r="B30" s="211"/>
      <c r="C30" s="212"/>
      <c r="D30" s="213"/>
      <c r="E30" s="211"/>
      <c r="F30" s="299">
        <f>+F29+F28</f>
        <v>0</v>
      </c>
      <c r="G30" s="214">
        <f>+G29+G28</f>
        <v>0</v>
      </c>
      <c r="H30" s="214">
        <f t="shared" ref="H30:AI30" si="5">+H29+H28</f>
        <v>0</v>
      </c>
      <c r="I30" s="214">
        <f t="shared" si="5"/>
        <v>0</v>
      </c>
      <c r="J30" s="214">
        <f t="shared" si="5"/>
        <v>0</v>
      </c>
      <c r="K30" s="214">
        <f t="shared" si="5"/>
        <v>0</v>
      </c>
      <c r="L30" s="214">
        <f t="shared" si="5"/>
        <v>0</v>
      </c>
      <c r="M30" s="214">
        <f t="shared" si="5"/>
        <v>0</v>
      </c>
      <c r="N30" s="214">
        <f t="shared" si="5"/>
        <v>0</v>
      </c>
      <c r="O30" s="214">
        <f t="shared" si="5"/>
        <v>0</v>
      </c>
      <c r="P30" s="214">
        <f t="shared" si="5"/>
        <v>0</v>
      </c>
      <c r="Q30" s="214">
        <f t="shared" si="5"/>
        <v>0</v>
      </c>
      <c r="R30" s="214">
        <f t="shared" si="5"/>
        <v>0</v>
      </c>
      <c r="S30" s="214">
        <f t="shared" si="5"/>
        <v>0</v>
      </c>
      <c r="T30" s="214">
        <f t="shared" si="5"/>
        <v>0</v>
      </c>
      <c r="U30" s="214">
        <f t="shared" si="5"/>
        <v>0</v>
      </c>
      <c r="V30" s="214">
        <f t="shared" si="5"/>
        <v>0</v>
      </c>
      <c r="W30" s="214">
        <f t="shared" si="5"/>
        <v>0</v>
      </c>
      <c r="X30" s="214">
        <f t="shared" si="5"/>
        <v>0</v>
      </c>
      <c r="Y30" s="214">
        <f t="shared" si="5"/>
        <v>0</v>
      </c>
      <c r="Z30" s="214">
        <f t="shared" si="5"/>
        <v>0</v>
      </c>
      <c r="AA30" s="214">
        <f t="shared" si="5"/>
        <v>0</v>
      </c>
      <c r="AB30" s="214">
        <f t="shared" si="5"/>
        <v>0</v>
      </c>
      <c r="AC30" s="214">
        <f t="shared" si="5"/>
        <v>0</v>
      </c>
      <c r="AD30" s="214">
        <f t="shared" si="5"/>
        <v>0</v>
      </c>
      <c r="AE30" s="214">
        <f t="shared" si="5"/>
        <v>0</v>
      </c>
      <c r="AF30" s="214">
        <f t="shared" si="5"/>
        <v>0</v>
      </c>
      <c r="AG30" s="214">
        <f t="shared" si="5"/>
        <v>0</v>
      </c>
      <c r="AH30" s="214">
        <f t="shared" si="5"/>
        <v>0</v>
      </c>
      <c r="AI30" s="214">
        <f t="shared" si="5"/>
        <v>0</v>
      </c>
    </row>
    <row r="31" spans="1:35" s="144" customFormat="1" x14ac:dyDescent="0.2">
      <c r="A31" s="215"/>
      <c r="B31" s="143"/>
      <c r="C31" s="143"/>
      <c r="D31" s="216"/>
      <c r="F31" s="300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</row>
    <row r="32" spans="1:35" ht="15" x14ac:dyDescent="0.2">
      <c r="A32" s="218" t="s">
        <v>116</v>
      </c>
      <c r="B32" s="219"/>
      <c r="C32" s="219"/>
      <c r="D32" s="220"/>
      <c r="E32" s="219"/>
      <c r="F32" s="301"/>
      <c r="G32" s="221"/>
      <c r="H32" s="221"/>
      <c r="I32" s="221"/>
      <c r="J32" s="221"/>
      <c r="K32" s="221"/>
      <c r="L32" s="221"/>
      <c r="M32" s="221"/>
      <c r="N32" s="221"/>
      <c r="O32" s="221"/>
      <c r="P32" s="221"/>
      <c r="Q32" s="221"/>
      <c r="R32" s="221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</row>
    <row r="33" spans="1:35" x14ac:dyDescent="0.2">
      <c r="A33" s="153" t="s">
        <v>117</v>
      </c>
      <c r="C33" s="222"/>
      <c r="D33" s="280" t="e">
        <f>F33/F30</f>
        <v>#DIV/0!</v>
      </c>
      <c r="E33" s="281"/>
      <c r="F33" s="302">
        <v>0</v>
      </c>
      <c r="G33" s="193">
        <f t="shared" ref="G33:V39" si="6">F33*(1+$F$21)</f>
        <v>0</v>
      </c>
      <c r="H33" s="193">
        <f t="shared" si="6"/>
        <v>0</v>
      </c>
      <c r="I33" s="193">
        <f t="shared" si="6"/>
        <v>0</v>
      </c>
      <c r="J33" s="193">
        <f t="shared" si="6"/>
        <v>0</v>
      </c>
      <c r="K33" s="193">
        <f t="shared" si="6"/>
        <v>0</v>
      </c>
      <c r="L33" s="193">
        <f t="shared" si="6"/>
        <v>0</v>
      </c>
      <c r="M33" s="193">
        <f t="shared" si="6"/>
        <v>0</v>
      </c>
      <c r="N33" s="193">
        <f t="shared" si="6"/>
        <v>0</v>
      </c>
      <c r="O33" s="193">
        <f t="shared" si="6"/>
        <v>0</v>
      </c>
      <c r="P33" s="193">
        <f t="shared" si="6"/>
        <v>0</v>
      </c>
      <c r="Q33" s="193">
        <f t="shared" si="6"/>
        <v>0</v>
      </c>
      <c r="R33" s="193">
        <f t="shared" si="6"/>
        <v>0</v>
      </c>
      <c r="S33" s="193">
        <f t="shared" si="6"/>
        <v>0</v>
      </c>
      <c r="T33" s="193">
        <f t="shared" si="6"/>
        <v>0</v>
      </c>
      <c r="U33" s="193">
        <f t="shared" si="6"/>
        <v>0</v>
      </c>
      <c r="V33" s="193">
        <f t="shared" si="6"/>
        <v>0</v>
      </c>
      <c r="W33" s="193">
        <f t="shared" ref="W33:AI39" si="7">V33*(1+$F$21)</f>
        <v>0</v>
      </c>
      <c r="X33" s="193">
        <f t="shared" si="7"/>
        <v>0</v>
      </c>
      <c r="Y33" s="193">
        <f t="shared" si="7"/>
        <v>0</v>
      </c>
      <c r="Z33" s="193">
        <f t="shared" si="7"/>
        <v>0</v>
      </c>
      <c r="AA33" s="193">
        <f t="shared" si="7"/>
        <v>0</v>
      </c>
      <c r="AB33" s="193">
        <f t="shared" si="7"/>
        <v>0</v>
      </c>
      <c r="AC33" s="193">
        <f t="shared" si="7"/>
        <v>0</v>
      </c>
      <c r="AD33" s="193">
        <f t="shared" si="7"/>
        <v>0</v>
      </c>
      <c r="AE33" s="193">
        <f t="shared" si="7"/>
        <v>0</v>
      </c>
      <c r="AF33" s="193">
        <f t="shared" si="7"/>
        <v>0</v>
      </c>
      <c r="AG33" s="193">
        <f t="shared" si="7"/>
        <v>0</v>
      </c>
      <c r="AH33" s="193">
        <f t="shared" si="7"/>
        <v>0</v>
      </c>
      <c r="AI33" s="193">
        <f t="shared" si="7"/>
        <v>0</v>
      </c>
    </row>
    <row r="34" spans="1:35" x14ac:dyDescent="0.2">
      <c r="A34" s="153" t="s">
        <v>118</v>
      </c>
      <c r="C34" s="133"/>
      <c r="D34" s="192"/>
      <c r="F34" s="302">
        <v>0</v>
      </c>
      <c r="G34" s="193">
        <f t="shared" si="6"/>
        <v>0</v>
      </c>
      <c r="H34" s="193">
        <f t="shared" si="6"/>
        <v>0</v>
      </c>
      <c r="I34" s="193">
        <f t="shared" si="6"/>
        <v>0</v>
      </c>
      <c r="J34" s="193">
        <f t="shared" si="6"/>
        <v>0</v>
      </c>
      <c r="K34" s="193">
        <f t="shared" si="6"/>
        <v>0</v>
      </c>
      <c r="L34" s="193">
        <f t="shared" si="6"/>
        <v>0</v>
      </c>
      <c r="M34" s="193">
        <f t="shared" si="6"/>
        <v>0</v>
      </c>
      <c r="N34" s="193">
        <f t="shared" si="6"/>
        <v>0</v>
      </c>
      <c r="O34" s="193">
        <f t="shared" si="6"/>
        <v>0</v>
      </c>
      <c r="P34" s="193">
        <f t="shared" si="6"/>
        <v>0</v>
      </c>
      <c r="Q34" s="193">
        <f t="shared" si="6"/>
        <v>0</v>
      </c>
      <c r="R34" s="193">
        <f t="shared" si="6"/>
        <v>0</v>
      </c>
      <c r="S34" s="193">
        <f t="shared" si="6"/>
        <v>0</v>
      </c>
      <c r="T34" s="193">
        <f t="shared" si="6"/>
        <v>0</v>
      </c>
      <c r="U34" s="193">
        <f t="shared" si="6"/>
        <v>0</v>
      </c>
      <c r="V34" s="193">
        <f t="shared" si="6"/>
        <v>0</v>
      </c>
      <c r="W34" s="193">
        <f t="shared" si="7"/>
        <v>0</v>
      </c>
      <c r="X34" s="193">
        <f t="shared" si="7"/>
        <v>0</v>
      </c>
      <c r="Y34" s="193">
        <f t="shared" si="7"/>
        <v>0</v>
      </c>
      <c r="Z34" s="193">
        <f t="shared" si="7"/>
        <v>0</v>
      </c>
      <c r="AA34" s="193">
        <f t="shared" si="7"/>
        <v>0</v>
      </c>
      <c r="AB34" s="193">
        <f t="shared" si="7"/>
        <v>0</v>
      </c>
      <c r="AC34" s="193">
        <f t="shared" si="7"/>
        <v>0</v>
      </c>
      <c r="AD34" s="193">
        <f t="shared" si="7"/>
        <v>0</v>
      </c>
      <c r="AE34" s="193">
        <f t="shared" si="7"/>
        <v>0</v>
      </c>
      <c r="AF34" s="193">
        <f t="shared" si="7"/>
        <v>0</v>
      </c>
      <c r="AG34" s="193">
        <f t="shared" si="7"/>
        <v>0</v>
      </c>
      <c r="AH34" s="193">
        <f t="shared" si="7"/>
        <v>0</v>
      </c>
      <c r="AI34" s="193">
        <f t="shared" si="7"/>
        <v>0</v>
      </c>
    </row>
    <row r="35" spans="1:35" x14ac:dyDescent="0.2">
      <c r="A35" s="153" t="s">
        <v>145</v>
      </c>
      <c r="C35" s="133"/>
      <c r="D35" s="192"/>
      <c r="F35" s="302">
        <v>0</v>
      </c>
      <c r="G35" s="193">
        <f t="shared" si="6"/>
        <v>0</v>
      </c>
      <c r="H35" s="193">
        <f t="shared" si="6"/>
        <v>0</v>
      </c>
      <c r="I35" s="193">
        <f t="shared" si="6"/>
        <v>0</v>
      </c>
      <c r="J35" s="193">
        <f t="shared" si="6"/>
        <v>0</v>
      </c>
      <c r="K35" s="193">
        <f t="shared" si="6"/>
        <v>0</v>
      </c>
      <c r="L35" s="193">
        <f t="shared" si="6"/>
        <v>0</v>
      </c>
      <c r="M35" s="193">
        <f t="shared" si="6"/>
        <v>0</v>
      </c>
      <c r="N35" s="193">
        <f t="shared" si="6"/>
        <v>0</v>
      </c>
      <c r="O35" s="193">
        <f t="shared" si="6"/>
        <v>0</v>
      </c>
      <c r="P35" s="193">
        <f t="shared" si="6"/>
        <v>0</v>
      </c>
      <c r="Q35" s="193">
        <f t="shared" si="6"/>
        <v>0</v>
      </c>
      <c r="R35" s="193">
        <f t="shared" si="6"/>
        <v>0</v>
      </c>
      <c r="S35" s="193">
        <f t="shared" si="6"/>
        <v>0</v>
      </c>
      <c r="T35" s="193">
        <f t="shared" si="6"/>
        <v>0</v>
      </c>
      <c r="U35" s="193">
        <f t="shared" si="6"/>
        <v>0</v>
      </c>
      <c r="V35" s="193">
        <f t="shared" si="6"/>
        <v>0</v>
      </c>
      <c r="W35" s="193">
        <f t="shared" si="7"/>
        <v>0</v>
      </c>
      <c r="X35" s="193">
        <f t="shared" si="7"/>
        <v>0</v>
      </c>
      <c r="Y35" s="193">
        <f t="shared" si="7"/>
        <v>0</v>
      </c>
      <c r="Z35" s="193">
        <f t="shared" si="7"/>
        <v>0</v>
      </c>
      <c r="AA35" s="193">
        <f t="shared" si="7"/>
        <v>0</v>
      </c>
      <c r="AB35" s="193">
        <f t="shared" si="7"/>
        <v>0</v>
      </c>
      <c r="AC35" s="193">
        <f t="shared" si="7"/>
        <v>0</v>
      </c>
      <c r="AD35" s="193">
        <f t="shared" si="7"/>
        <v>0</v>
      </c>
      <c r="AE35" s="193">
        <f t="shared" si="7"/>
        <v>0</v>
      </c>
      <c r="AF35" s="193">
        <f t="shared" si="7"/>
        <v>0</v>
      </c>
      <c r="AG35" s="193">
        <f t="shared" si="7"/>
        <v>0</v>
      </c>
      <c r="AH35" s="193">
        <f t="shared" si="7"/>
        <v>0</v>
      </c>
      <c r="AI35" s="193">
        <f t="shared" si="7"/>
        <v>0</v>
      </c>
    </row>
    <row r="36" spans="1:35" x14ac:dyDescent="0.2">
      <c r="A36" s="153" t="s">
        <v>152</v>
      </c>
      <c r="C36" s="133"/>
      <c r="D36" s="192"/>
      <c r="F36" s="302">
        <v>0</v>
      </c>
      <c r="G36" s="193">
        <f t="shared" ref="G36:AI36" si="8">F36*(1+$F$21)</f>
        <v>0</v>
      </c>
      <c r="H36" s="193">
        <f t="shared" si="8"/>
        <v>0</v>
      </c>
      <c r="I36" s="193">
        <f t="shared" si="8"/>
        <v>0</v>
      </c>
      <c r="J36" s="193">
        <f t="shared" si="8"/>
        <v>0</v>
      </c>
      <c r="K36" s="193">
        <f t="shared" si="8"/>
        <v>0</v>
      </c>
      <c r="L36" s="193">
        <f t="shared" si="8"/>
        <v>0</v>
      </c>
      <c r="M36" s="193">
        <f t="shared" si="8"/>
        <v>0</v>
      </c>
      <c r="N36" s="193">
        <f t="shared" si="8"/>
        <v>0</v>
      </c>
      <c r="O36" s="193">
        <f t="shared" si="8"/>
        <v>0</v>
      </c>
      <c r="P36" s="193">
        <f t="shared" si="8"/>
        <v>0</v>
      </c>
      <c r="Q36" s="193">
        <f t="shared" si="8"/>
        <v>0</v>
      </c>
      <c r="R36" s="193">
        <f t="shared" si="8"/>
        <v>0</v>
      </c>
      <c r="S36" s="193">
        <f t="shared" si="8"/>
        <v>0</v>
      </c>
      <c r="T36" s="193">
        <f t="shared" si="8"/>
        <v>0</v>
      </c>
      <c r="U36" s="193">
        <f t="shared" si="8"/>
        <v>0</v>
      </c>
      <c r="V36" s="193">
        <f t="shared" si="8"/>
        <v>0</v>
      </c>
      <c r="W36" s="193">
        <f t="shared" si="8"/>
        <v>0</v>
      </c>
      <c r="X36" s="193">
        <f t="shared" si="8"/>
        <v>0</v>
      </c>
      <c r="Y36" s="193">
        <f t="shared" si="8"/>
        <v>0</v>
      </c>
      <c r="Z36" s="193">
        <f t="shared" si="8"/>
        <v>0</v>
      </c>
      <c r="AA36" s="193">
        <f t="shared" si="8"/>
        <v>0</v>
      </c>
      <c r="AB36" s="193">
        <f t="shared" si="8"/>
        <v>0</v>
      </c>
      <c r="AC36" s="193">
        <f t="shared" si="8"/>
        <v>0</v>
      </c>
      <c r="AD36" s="193">
        <f t="shared" si="8"/>
        <v>0</v>
      </c>
      <c r="AE36" s="193">
        <f t="shared" si="8"/>
        <v>0</v>
      </c>
      <c r="AF36" s="193">
        <f t="shared" si="8"/>
        <v>0</v>
      </c>
      <c r="AG36" s="193">
        <f t="shared" si="8"/>
        <v>0</v>
      </c>
      <c r="AH36" s="193">
        <f t="shared" si="8"/>
        <v>0</v>
      </c>
      <c r="AI36" s="193">
        <f t="shared" si="8"/>
        <v>0</v>
      </c>
    </row>
    <row r="37" spans="1:35" x14ac:dyDescent="0.2">
      <c r="A37" s="153" t="s">
        <v>101</v>
      </c>
      <c r="C37" s="133"/>
      <c r="D37" s="192"/>
      <c r="F37" s="302">
        <v>0</v>
      </c>
      <c r="G37" s="193">
        <f>F37*(1+$F$18)</f>
        <v>0</v>
      </c>
      <c r="H37" s="193">
        <f t="shared" ref="H37:AI37" si="9">G37*(1+$F$18)</f>
        <v>0</v>
      </c>
      <c r="I37" s="193">
        <f t="shared" si="9"/>
        <v>0</v>
      </c>
      <c r="J37" s="193">
        <f t="shared" si="9"/>
        <v>0</v>
      </c>
      <c r="K37" s="193">
        <f t="shared" si="9"/>
        <v>0</v>
      </c>
      <c r="L37" s="193">
        <f t="shared" si="9"/>
        <v>0</v>
      </c>
      <c r="M37" s="193">
        <f t="shared" si="9"/>
        <v>0</v>
      </c>
      <c r="N37" s="193">
        <f t="shared" si="9"/>
        <v>0</v>
      </c>
      <c r="O37" s="193">
        <f t="shared" si="9"/>
        <v>0</v>
      </c>
      <c r="P37" s="193">
        <f t="shared" si="9"/>
        <v>0</v>
      </c>
      <c r="Q37" s="193">
        <f t="shared" si="9"/>
        <v>0</v>
      </c>
      <c r="R37" s="193">
        <f t="shared" si="9"/>
        <v>0</v>
      </c>
      <c r="S37" s="193">
        <f t="shared" si="9"/>
        <v>0</v>
      </c>
      <c r="T37" s="193">
        <f t="shared" si="9"/>
        <v>0</v>
      </c>
      <c r="U37" s="193">
        <f t="shared" si="9"/>
        <v>0</v>
      </c>
      <c r="V37" s="193">
        <f t="shared" si="9"/>
        <v>0</v>
      </c>
      <c r="W37" s="193">
        <f t="shared" si="9"/>
        <v>0</v>
      </c>
      <c r="X37" s="193">
        <f t="shared" si="9"/>
        <v>0</v>
      </c>
      <c r="Y37" s="193">
        <f t="shared" si="9"/>
        <v>0</v>
      </c>
      <c r="Z37" s="193">
        <f t="shared" si="9"/>
        <v>0</v>
      </c>
      <c r="AA37" s="193">
        <f t="shared" si="9"/>
        <v>0</v>
      </c>
      <c r="AB37" s="193">
        <f t="shared" si="9"/>
        <v>0</v>
      </c>
      <c r="AC37" s="193">
        <f t="shared" si="9"/>
        <v>0</v>
      </c>
      <c r="AD37" s="193">
        <f t="shared" si="9"/>
        <v>0</v>
      </c>
      <c r="AE37" s="193">
        <f t="shared" si="9"/>
        <v>0</v>
      </c>
      <c r="AF37" s="193">
        <f t="shared" si="9"/>
        <v>0</v>
      </c>
      <c r="AG37" s="193">
        <f t="shared" si="9"/>
        <v>0</v>
      </c>
      <c r="AH37" s="193">
        <f t="shared" si="9"/>
        <v>0</v>
      </c>
      <c r="AI37" s="193">
        <f t="shared" si="9"/>
        <v>0</v>
      </c>
    </row>
    <row r="38" spans="1:35" x14ac:dyDescent="0.2">
      <c r="A38" s="153" t="s">
        <v>150</v>
      </c>
      <c r="C38" s="223"/>
      <c r="D38" s="192"/>
      <c r="F38" s="302">
        <v>0</v>
      </c>
      <c r="G38" s="193">
        <f t="shared" si="6"/>
        <v>0</v>
      </c>
      <c r="H38" s="193">
        <f t="shared" si="6"/>
        <v>0</v>
      </c>
      <c r="I38" s="193">
        <f t="shared" si="6"/>
        <v>0</v>
      </c>
      <c r="J38" s="193">
        <f t="shared" si="6"/>
        <v>0</v>
      </c>
      <c r="K38" s="193">
        <f t="shared" si="6"/>
        <v>0</v>
      </c>
      <c r="L38" s="193">
        <f t="shared" si="6"/>
        <v>0</v>
      </c>
      <c r="M38" s="193">
        <f t="shared" si="6"/>
        <v>0</v>
      </c>
      <c r="N38" s="193">
        <f t="shared" si="6"/>
        <v>0</v>
      </c>
      <c r="O38" s="193">
        <f t="shared" si="6"/>
        <v>0</v>
      </c>
      <c r="P38" s="193">
        <f t="shared" si="6"/>
        <v>0</v>
      </c>
      <c r="Q38" s="193">
        <f t="shared" si="6"/>
        <v>0</v>
      </c>
      <c r="R38" s="193">
        <f t="shared" si="6"/>
        <v>0</v>
      </c>
      <c r="S38" s="193">
        <f t="shared" si="6"/>
        <v>0</v>
      </c>
      <c r="T38" s="193">
        <f t="shared" si="6"/>
        <v>0</v>
      </c>
      <c r="U38" s="193">
        <f t="shared" si="6"/>
        <v>0</v>
      </c>
      <c r="V38" s="193">
        <f t="shared" si="6"/>
        <v>0</v>
      </c>
      <c r="W38" s="193">
        <f t="shared" si="7"/>
        <v>0</v>
      </c>
      <c r="X38" s="193">
        <f t="shared" si="7"/>
        <v>0</v>
      </c>
      <c r="Y38" s="193">
        <f t="shared" si="7"/>
        <v>0</v>
      </c>
      <c r="Z38" s="193">
        <f t="shared" si="7"/>
        <v>0</v>
      </c>
      <c r="AA38" s="193">
        <f t="shared" si="7"/>
        <v>0</v>
      </c>
      <c r="AB38" s="193">
        <f t="shared" si="7"/>
        <v>0</v>
      </c>
      <c r="AC38" s="193">
        <f t="shared" si="7"/>
        <v>0</v>
      </c>
      <c r="AD38" s="193">
        <f t="shared" si="7"/>
        <v>0</v>
      </c>
      <c r="AE38" s="193">
        <f t="shared" si="7"/>
        <v>0</v>
      </c>
      <c r="AF38" s="193">
        <f t="shared" si="7"/>
        <v>0</v>
      </c>
      <c r="AG38" s="193">
        <f t="shared" si="7"/>
        <v>0</v>
      </c>
      <c r="AH38" s="193">
        <f t="shared" si="7"/>
        <v>0</v>
      </c>
      <c r="AI38" s="193">
        <f t="shared" si="7"/>
        <v>0</v>
      </c>
    </row>
    <row r="39" spans="1:35" x14ac:dyDescent="0.2">
      <c r="A39" s="153" t="s">
        <v>151</v>
      </c>
      <c r="C39" s="223"/>
      <c r="D39" s="192"/>
      <c r="F39" s="302">
        <v>0</v>
      </c>
      <c r="G39" s="193">
        <f t="shared" si="6"/>
        <v>0</v>
      </c>
      <c r="H39" s="193">
        <f t="shared" si="6"/>
        <v>0</v>
      </c>
      <c r="I39" s="193">
        <f t="shared" si="6"/>
        <v>0</v>
      </c>
      <c r="J39" s="193">
        <f t="shared" si="6"/>
        <v>0</v>
      </c>
      <c r="K39" s="193">
        <f t="shared" si="6"/>
        <v>0</v>
      </c>
      <c r="L39" s="193">
        <f t="shared" si="6"/>
        <v>0</v>
      </c>
      <c r="M39" s="193">
        <f t="shared" si="6"/>
        <v>0</v>
      </c>
      <c r="N39" s="193">
        <f t="shared" si="6"/>
        <v>0</v>
      </c>
      <c r="O39" s="193">
        <f t="shared" si="6"/>
        <v>0</v>
      </c>
      <c r="P39" s="193">
        <f t="shared" si="6"/>
        <v>0</v>
      </c>
      <c r="Q39" s="193">
        <f t="shared" si="6"/>
        <v>0</v>
      </c>
      <c r="R39" s="193">
        <f t="shared" si="6"/>
        <v>0</v>
      </c>
      <c r="S39" s="193">
        <f t="shared" si="6"/>
        <v>0</v>
      </c>
      <c r="T39" s="193">
        <f t="shared" si="6"/>
        <v>0</v>
      </c>
      <c r="U39" s="193">
        <f t="shared" si="6"/>
        <v>0</v>
      </c>
      <c r="V39" s="193">
        <f t="shared" si="6"/>
        <v>0</v>
      </c>
      <c r="W39" s="193">
        <f t="shared" si="7"/>
        <v>0</v>
      </c>
      <c r="X39" s="193">
        <f t="shared" si="7"/>
        <v>0</v>
      </c>
      <c r="Y39" s="193">
        <f t="shared" si="7"/>
        <v>0</v>
      </c>
      <c r="Z39" s="193">
        <f t="shared" si="7"/>
        <v>0</v>
      </c>
      <c r="AA39" s="193">
        <f t="shared" si="7"/>
        <v>0</v>
      </c>
      <c r="AB39" s="193">
        <f t="shared" si="7"/>
        <v>0</v>
      </c>
      <c r="AC39" s="193">
        <f t="shared" si="7"/>
        <v>0</v>
      </c>
      <c r="AD39" s="193">
        <f t="shared" si="7"/>
        <v>0</v>
      </c>
      <c r="AE39" s="193">
        <f t="shared" si="7"/>
        <v>0</v>
      </c>
      <c r="AF39" s="193">
        <f t="shared" si="7"/>
        <v>0</v>
      </c>
      <c r="AG39" s="193">
        <f t="shared" si="7"/>
        <v>0</v>
      </c>
      <c r="AH39" s="193">
        <f t="shared" si="7"/>
        <v>0</v>
      </c>
      <c r="AI39" s="193">
        <f t="shared" si="7"/>
        <v>0</v>
      </c>
    </row>
    <row r="40" spans="1:35" s="204" customFormat="1" x14ac:dyDescent="0.2">
      <c r="A40" s="224" t="s">
        <v>119</v>
      </c>
      <c r="B40" s="225"/>
      <c r="C40" s="226"/>
      <c r="D40" s="227"/>
      <c r="E40" s="228"/>
      <c r="F40" s="303">
        <f>SUM(F33:F39)</f>
        <v>0</v>
      </c>
      <c r="G40" s="229">
        <f>SUM(G33:G39)</f>
        <v>0</v>
      </c>
      <c r="H40" s="229">
        <f t="shared" ref="H40:AI40" si="10">SUM(H33:H39)</f>
        <v>0</v>
      </c>
      <c r="I40" s="229">
        <f t="shared" si="10"/>
        <v>0</v>
      </c>
      <c r="J40" s="229">
        <f t="shared" si="10"/>
        <v>0</v>
      </c>
      <c r="K40" s="229">
        <f t="shared" si="10"/>
        <v>0</v>
      </c>
      <c r="L40" s="229">
        <f t="shared" si="10"/>
        <v>0</v>
      </c>
      <c r="M40" s="229">
        <f t="shared" si="10"/>
        <v>0</v>
      </c>
      <c r="N40" s="229">
        <f t="shared" si="10"/>
        <v>0</v>
      </c>
      <c r="O40" s="229">
        <f t="shared" si="10"/>
        <v>0</v>
      </c>
      <c r="P40" s="229">
        <f t="shared" si="10"/>
        <v>0</v>
      </c>
      <c r="Q40" s="229">
        <f t="shared" si="10"/>
        <v>0</v>
      </c>
      <c r="R40" s="229">
        <f t="shared" si="10"/>
        <v>0</v>
      </c>
      <c r="S40" s="229">
        <f t="shared" si="10"/>
        <v>0</v>
      </c>
      <c r="T40" s="229">
        <f t="shared" si="10"/>
        <v>0</v>
      </c>
      <c r="U40" s="229">
        <f t="shared" si="10"/>
        <v>0</v>
      </c>
      <c r="V40" s="229">
        <f t="shared" si="10"/>
        <v>0</v>
      </c>
      <c r="W40" s="229">
        <f t="shared" si="10"/>
        <v>0</v>
      </c>
      <c r="X40" s="229">
        <f t="shared" si="10"/>
        <v>0</v>
      </c>
      <c r="Y40" s="229">
        <f t="shared" si="10"/>
        <v>0</v>
      </c>
      <c r="Z40" s="229">
        <f t="shared" si="10"/>
        <v>0</v>
      </c>
      <c r="AA40" s="229">
        <f t="shared" si="10"/>
        <v>0</v>
      </c>
      <c r="AB40" s="229">
        <f t="shared" si="10"/>
        <v>0</v>
      </c>
      <c r="AC40" s="229">
        <f t="shared" si="10"/>
        <v>0</v>
      </c>
      <c r="AD40" s="229">
        <f t="shared" si="10"/>
        <v>0</v>
      </c>
      <c r="AE40" s="229">
        <f t="shared" si="10"/>
        <v>0</v>
      </c>
      <c r="AF40" s="229">
        <f t="shared" si="10"/>
        <v>0</v>
      </c>
      <c r="AG40" s="229">
        <f t="shared" si="10"/>
        <v>0</v>
      </c>
      <c r="AH40" s="229">
        <f t="shared" si="10"/>
        <v>0</v>
      </c>
      <c r="AI40" s="229">
        <f t="shared" si="10"/>
        <v>0</v>
      </c>
    </row>
    <row r="41" spans="1:35" x14ac:dyDescent="0.2">
      <c r="A41" s="153" t="s">
        <v>120</v>
      </c>
      <c r="B41" s="133"/>
      <c r="C41" s="133"/>
      <c r="D41" s="192"/>
      <c r="F41" s="302">
        <v>0</v>
      </c>
      <c r="G41" s="193">
        <f t="shared" ref="G41:V48" si="11">F41*(1+$F$21)</f>
        <v>0</v>
      </c>
      <c r="H41" s="193">
        <f t="shared" si="11"/>
        <v>0</v>
      </c>
      <c r="I41" s="193">
        <f t="shared" si="11"/>
        <v>0</v>
      </c>
      <c r="J41" s="193">
        <f t="shared" si="11"/>
        <v>0</v>
      </c>
      <c r="K41" s="193">
        <f t="shared" si="11"/>
        <v>0</v>
      </c>
      <c r="L41" s="193">
        <f t="shared" si="11"/>
        <v>0</v>
      </c>
      <c r="M41" s="193">
        <f t="shared" si="11"/>
        <v>0</v>
      </c>
      <c r="N41" s="193">
        <f t="shared" si="11"/>
        <v>0</v>
      </c>
      <c r="O41" s="193">
        <f t="shared" si="11"/>
        <v>0</v>
      </c>
      <c r="P41" s="193">
        <f t="shared" si="11"/>
        <v>0</v>
      </c>
      <c r="Q41" s="193">
        <f t="shared" si="11"/>
        <v>0</v>
      </c>
      <c r="R41" s="193">
        <f t="shared" si="11"/>
        <v>0</v>
      </c>
      <c r="S41" s="193">
        <f t="shared" si="11"/>
        <v>0</v>
      </c>
      <c r="T41" s="193">
        <f t="shared" si="11"/>
        <v>0</v>
      </c>
      <c r="U41" s="193">
        <f t="shared" si="11"/>
        <v>0</v>
      </c>
      <c r="V41" s="193">
        <f t="shared" si="11"/>
        <v>0</v>
      </c>
      <c r="W41" s="193">
        <f t="shared" ref="W41:AI48" si="12">V41*(1+$F$21)</f>
        <v>0</v>
      </c>
      <c r="X41" s="193">
        <f t="shared" si="12"/>
        <v>0</v>
      </c>
      <c r="Y41" s="193">
        <f t="shared" si="12"/>
        <v>0</v>
      </c>
      <c r="Z41" s="193">
        <f t="shared" si="12"/>
        <v>0</v>
      </c>
      <c r="AA41" s="193">
        <f t="shared" si="12"/>
        <v>0</v>
      </c>
      <c r="AB41" s="193">
        <f t="shared" si="12"/>
        <v>0</v>
      </c>
      <c r="AC41" s="193">
        <f t="shared" si="12"/>
        <v>0</v>
      </c>
      <c r="AD41" s="193">
        <f t="shared" si="12"/>
        <v>0</v>
      </c>
      <c r="AE41" s="193">
        <f t="shared" si="12"/>
        <v>0</v>
      </c>
      <c r="AF41" s="193">
        <f t="shared" si="12"/>
        <v>0</v>
      </c>
      <c r="AG41" s="193">
        <f t="shared" si="12"/>
        <v>0</v>
      </c>
      <c r="AH41" s="193">
        <f t="shared" si="12"/>
        <v>0</v>
      </c>
      <c r="AI41" s="193">
        <f t="shared" si="12"/>
        <v>0</v>
      </c>
    </row>
    <row r="42" spans="1:35" x14ac:dyDescent="0.2">
      <c r="A42" s="153" t="s">
        <v>121</v>
      </c>
      <c r="B42" s="133"/>
      <c r="C42" s="133"/>
      <c r="D42" s="192"/>
      <c r="F42" s="302">
        <v>0</v>
      </c>
      <c r="G42" s="193">
        <f t="shared" si="11"/>
        <v>0</v>
      </c>
      <c r="H42" s="193">
        <f t="shared" si="11"/>
        <v>0</v>
      </c>
      <c r="I42" s="193">
        <f t="shared" si="11"/>
        <v>0</v>
      </c>
      <c r="J42" s="193">
        <f t="shared" si="11"/>
        <v>0</v>
      </c>
      <c r="K42" s="193">
        <f t="shared" si="11"/>
        <v>0</v>
      </c>
      <c r="L42" s="193">
        <f t="shared" si="11"/>
        <v>0</v>
      </c>
      <c r="M42" s="193">
        <f t="shared" si="11"/>
        <v>0</v>
      </c>
      <c r="N42" s="193">
        <f t="shared" si="11"/>
        <v>0</v>
      </c>
      <c r="O42" s="193">
        <f t="shared" si="11"/>
        <v>0</v>
      </c>
      <c r="P42" s="193">
        <f t="shared" si="11"/>
        <v>0</v>
      </c>
      <c r="Q42" s="193">
        <f t="shared" si="11"/>
        <v>0</v>
      </c>
      <c r="R42" s="193">
        <f t="shared" si="11"/>
        <v>0</v>
      </c>
      <c r="S42" s="193">
        <f t="shared" si="11"/>
        <v>0</v>
      </c>
      <c r="T42" s="193">
        <f t="shared" si="11"/>
        <v>0</v>
      </c>
      <c r="U42" s="193">
        <f t="shared" si="11"/>
        <v>0</v>
      </c>
      <c r="V42" s="193">
        <f t="shared" si="11"/>
        <v>0</v>
      </c>
      <c r="W42" s="193">
        <f t="shared" si="12"/>
        <v>0</v>
      </c>
      <c r="X42" s="193">
        <f t="shared" si="12"/>
        <v>0</v>
      </c>
      <c r="Y42" s="193">
        <f t="shared" si="12"/>
        <v>0</v>
      </c>
      <c r="Z42" s="193">
        <f t="shared" si="12"/>
        <v>0</v>
      </c>
      <c r="AA42" s="193">
        <f t="shared" si="12"/>
        <v>0</v>
      </c>
      <c r="AB42" s="193">
        <f t="shared" si="12"/>
        <v>0</v>
      </c>
      <c r="AC42" s="193">
        <f t="shared" si="12"/>
        <v>0</v>
      </c>
      <c r="AD42" s="193">
        <f t="shared" si="12"/>
        <v>0</v>
      </c>
      <c r="AE42" s="193">
        <f t="shared" si="12"/>
        <v>0</v>
      </c>
      <c r="AF42" s="193">
        <f t="shared" si="12"/>
        <v>0</v>
      </c>
      <c r="AG42" s="193">
        <f t="shared" si="12"/>
        <v>0</v>
      </c>
      <c r="AH42" s="193">
        <f t="shared" si="12"/>
        <v>0</v>
      </c>
      <c r="AI42" s="193">
        <f t="shared" si="12"/>
        <v>0</v>
      </c>
    </row>
    <row r="43" spans="1:35" x14ac:dyDescent="0.2">
      <c r="A43" s="153" t="s">
        <v>122</v>
      </c>
      <c r="B43" s="133"/>
      <c r="C43" s="133"/>
      <c r="D43" s="192"/>
      <c r="F43" s="302">
        <v>0</v>
      </c>
      <c r="G43" s="193">
        <f t="shared" si="11"/>
        <v>0</v>
      </c>
      <c r="H43" s="193">
        <f t="shared" si="11"/>
        <v>0</v>
      </c>
      <c r="I43" s="193">
        <f t="shared" si="11"/>
        <v>0</v>
      </c>
      <c r="J43" s="193">
        <f t="shared" si="11"/>
        <v>0</v>
      </c>
      <c r="K43" s="193">
        <f t="shared" si="11"/>
        <v>0</v>
      </c>
      <c r="L43" s="193">
        <f t="shared" si="11"/>
        <v>0</v>
      </c>
      <c r="M43" s="193">
        <f t="shared" si="11"/>
        <v>0</v>
      </c>
      <c r="N43" s="193">
        <f t="shared" si="11"/>
        <v>0</v>
      </c>
      <c r="O43" s="193">
        <f t="shared" si="11"/>
        <v>0</v>
      </c>
      <c r="P43" s="193">
        <f t="shared" si="11"/>
        <v>0</v>
      </c>
      <c r="Q43" s="193">
        <f t="shared" si="11"/>
        <v>0</v>
      </c>
      <c r="R43" s="193">
        <f t="shared" si="11"/>
        <v>0</v>
      </c>
      <c r="S43" s="193">
        <f t="shared" si="11"/>
        <v>0</v>
      </c>
      <c r="T43" s="193">
        <f t="shared" si="11"/>
        <v>0</v>
      </c>
      <c r="U43" s="193">
        <f t="shared" si="11"/>
        <v>0</v>
      </c>
      <c r="V43" s="193">
        <f t="shared" si="11"/>
        <v>0</v>
      </c>
      <c r="W43" s="193">
        <f t="shared" si="12"/>
        <v>0</v>
      </c>
      <c r="X43" s="193">
        <f t="shared" si="12"/>
        <v>0</v>
      </c>
      <c r="Y43" s="193">
        <f t="shared" si="12"/>
        <v>0</v>
      </c>
      <c r="Z43" s="193">
        <f t="shared" si="12"/>
        <v>0</v>
      </c>
      <c r="AA43" s="193">
        <f t="shared" si="12"/>
        <v>0</v>
      </c>
      <c r="AB43" s="193">
        <f t="shared" si="12"/>
        <v>0</v>
      </c>
      <c r="AC43" s="193">
        <f t="shared" si="12"/>
        <v>0</v>
      </c>
      <c r="AD43" s="193">
        <f t="shared" si="12"/>
        <v>0</v>
      </c>
      <c r="AE43" s="193">
        <f t="shared" si="12"/>
        <v>0</v>
      </c>
      <c r="AF43" s="193">
        <f t="shared" si="12"/>
        <v>0</v>
      </c>
      <c r="AG43" s="193">
        <f t="shared" si="12"/>
        <v>0</v>
      </c>
      <c r="AH43" s="193">
        <f t="shared" si="12"/>
        <v>0</v>
      </c>
      <c r="AI43" s="193">
        <f t="shared" si="12"/>
        <v>0</v>
      </c>
    </row>
    <row r="44" spans="1:35" x14ac:dyDescent="0.2">
      <c r="A44" s="153" t="s">
        <v>123</v>
      </c>
      <c r="B44" s="133"/>
      <c r="C44" s="133"/>
      <c r="D44" s="192" t="s">
        <v>12</v>
      </c>
      <c r="F44" s="302">
        <v>0</v>
      </c>
      <c r="G44" s="193">
        <f t="shared" si="11"/>
        <v>0</v>
      </c>
      <c r="H44" s="193">
        <f t="shared" si="11"/>
        <v>0</v>
      </c>
      <c r="I44" s="193">
        <f t="shared" si="11"/>
        <v>0</v>
      </c>
      <c r="J44" s="193">
        <f t="shared" si="11"/>
        <v>0</v>
      </c>
      <c r="K44" s="193">
        <f t="shared" si="11"/>
        <v>0</v>
      </c>
      <c r="L44" s="193">
        <f t="shared" si="11"/>
        <v>0</v>
      </c>
      <c r="M44" s="193">
        <f t="shared" si="11"/>
        <v>0</v>
      </c>
      <c r="N44" s="193">
        <f t="shared" si="11"/>
        <v>0</v>
      </c>
      <c r="O44" s="193">
        <f t="shared" si="11"/>
        <v>0</v>
      </c>
      <c r="P44" s="193">
        <f t="shared" si="11"/>
        <v>0</v>
      </c>
      <c r="Q44" s="193">
        <f t="shared" si="11"/>
        <v>0</v>
      </c>
      <c r="R44" s="193">
        <f t="shared" si="11"/>
        <v>0</v>
      </c>
      <c r="S44" s="193">
        <f t="shared" si="11"/>
        <v>0</v>
      </c>
      <c r="T44" s="193">
        <f t="shared" si="11"/>
        <v>0</v>
      </c>
      <c r="U44" s="193">
        <f t="shared" si="11"/>
        <v>0</v>
      </c>
      <c r="V44" s="193">
        <f t="shared" si="11"/>
        <v>0</v>
      </c>
      <c r="W44" s="193">
        <f t="shared" si="12"/>
        <v>0</v>
      </c>
      <c r="X44" s="193">
        <f t="shared" si="12"/>
        <v>0</v>
      </c>
      <c r="Y44" s="193">
        <f t="shared" si="12"/>
        <v>0</v>
      </c>
      <c r="Z44" s="193">
        <f t="shared" si="12"/>
        <v>0</v>
      </c>
      <c r="AA44" s="193">
        <f t="shared" si="12"/>
        <v>0</v>
      </c>
      <c r="AB44" s="193">
        <f t="shared" si="12"/>
        <v>0</v>
      </c>
      <c r="AC44" s="193">
        <f t="shared" si="12"/>
        <v>0</v>
      </c>
      <c r="AD44" s="193">
        <f t="shared" si="12"/>
        <v>0</v>
      </c>
      <c r="AE44" s="193">
        <f t="shared" si="12"/>
        <v>0</v>
      </c>
      <c r="AF44" s="193">
        <f t="shared" si="12"/>
        <v>0</v>
      </c>
      <c r="AG44" s="193">
        <f t="shared" si="12"/>
        <v>0</v>
      </c>
      <c r="AH44" s="193">
        <f t="shared" si="12"/>
        <v>0</v>
      </c>
      <c r="AI44" s="193">
        <f t="shared" si="12"/>
        <v>0</v>
      </c>
    </row>
    <row r="45" spans="1:35" x14ac:dyDescent="0.2">
      <c r="A45" s="153" t="s">
        <v>124</v>
      </c>
      <c r="B45" s="133"/>
      <c r="C45" s="223"/>
      <c r="D45" s="192"/>
      <c r="F45" s="302">
        <v>0</v>
      </c>
      <c r="G45" s="193">
        <f t="shared" si="11"/>
        <v>0</v>
      </c>
      <c r="H45" s="193">
        <f t="shared" si="11"/>
        <v>0</v>
      </c>
      <c r="I45" s="193">
        <f t="shared" si="11"/>
        <v>0</v>
      </c>
      <c r="J45" s="193">
        <f t="shared" si="11"/>
        <v>0</v>
      </c>
      <c r="K45" s="193">
        <f t="shared" si="11"/>
        <v>0</v>
      </c>
      <c r="L45" s="193">
        <f t="shared" si="11"/>
        <v>0</v>
      </c>
      <c r="M45" s="193">
        <f t="shared" si="11"/>
        <v>0</v>
      </c>
      <c r="N45" s="193">
        <f t="shared" si="11"/>
        <v>0</v>
      </c>
      <c r="O45" s="193">
        <f t="shared" si="11"/>
        <v>0</v>
      </c>
      <c r="P45" s="193">
        <f t="shared" si="11"/>
        <v>0</v>
      </c>
      <c r="Q45" s="193">
        <f t="shared" si="11"/>
        <v>0</v>
      </c>
      <c r="R45" s="193">
        <f t="shared" si="11"/>
        <v>0</v>
      </c>
      <c r="S45" s="193">
        <f t="shared" si="11"/>
        <v>0</v>
      </c>
      <c r="T45" s="193">
        <f t="shared" si="11"/>
        <v>0</v>
      </c>
      <c r="U45" s="193">
        <f t="shared" si="11"/>
        <v>0</v>
      </c>
      <c r="V45" s="193">
        <f t="shared" si="11"/>
        <v>0</v>
      </c>
      <c r="W45" s="193">
        <f t="shared" si="12"/>
        <v>0</v>
      </c>
      <c r="X45" s="193">
        <f t="shared" si="12"/>
        <v>0</v>
      </c>
      <c r="Y45" s="193">
        <f t="shared" si="12"/>
        <v>0</v>
      </c>
      <c r="Z45" s="193">
        <f t="shared" si="12"/>
        <v>0</v>
      </c>
      <c r="AA45" s="193">
        <f t="shared" si="12"/>
        <v>0</v>
      </c>
      <c r="AB45" s="193">
        <f t="shared" si="12"/>
        <v>0</v>
      </c>
      <c r="AC45" s="193">
        <f t="shared" si="12"/>
        <v>0</v>
      </c>
      <c r="AD45" s="193">
        <f t="shared" si="12"/>
        <v>0</v>
      </c>
      <c r="AE45" s="193">
        <f t="shared" si="12"/>
        <v>0</v>
      </c>
      <c r="AF45" s="193">
        <f t="shared" si="12"/>
        <v>0</v>
      </c>
      <c r="AG45" s="193">
        <f t="shared" si="12"/>
        <v>0</v>
      </c>
      <c r="AH45" s="193">
        <f t="shared" si="12"/>
        <v>0</v>
      </c>
      <c r="AI45" s="193">
        <f t="shared" si="12"/>
        <v>0</v>
      </c>
    </row>
    <row r="46" spans="1:35" x14ac:dyDescent="0.2">
      <c r="A46" s="153" t="s">
        <v>125</v>
      </c>
      <c r="B46" s="133"/>
      <c r="C46" s="223"/>
      <c r="D46" s="192"/>
      <c r="F46" s="302">
        <v>0</v>
      </c>
      <c r="G46" s="193">
        <f t="shared" si="11"/>
        <v>0</v>
      </c>
      <c r="H46" s="193">
        <f t="shared" si="11"/>
        <v>0</v>
      </c>
      <c r="I46" s="193">
        <f t="shared" si="11"/>
        <v>0</v>
      </c>
      <c r="J46" s="193">
        <f t="shared" si="11"/>
        <v>0</v>
      </c>
      <c r="K46" s="193">
        <f t="shared" si="11"/>
        <v>0</v>
      </c>
      <c r="L46" s="193">
        <f t="shared" si="11"/>
        <v>0</v>
      </c>
      <c r="M46" s="193">
        <f t="shared" si="11"/>
        <v>0</v>
      </c>
      <c r="N46" s="193">
        <f t="shared" si="11"/>
        <v>0</v>
      </c>
      <c r="O46" s="193">
        <f t="shared" si="11"/>
        <v>0</v>
      </c>
      <c r="P46" s="193">
        <f t="shared" si="11"/>
        <v>0</v>
      </c>
      <c r="Q46" s="193">
        <f t="shared" si="11"/>
        <v>0</v>
      </c>
      <c r="R46" s="193">
        <f t="shared" si="11"/>
        <v>0</v>
      </c>
      <c r="S46" s="193">
        <f t="shared" si="11"/>
        <v>0</v>
      </c>
      <c r="T46" s="193">
        <f t="shared" si="11"/>
        <v>0</v>
      </c>
      <c r="U46" s="193">
        <f t="shared" si="11"/>
        <v>0</v>
      </c>
      <c r="V46" s="193">
        <f t="shared" si="11"/>
        <v>0</v>
      </c>
      <c r="W46" s="193">
        <f t="shared" si="12"/>
        <v>0</v>
      </c>
      <c r="X46" s="193">
        <f t="shared" si="12"/>
        <v>0</v>
      </c>
      <c r="Y46" s="193">
        <f t="shared" si="12"/>
        <v>0</v>
      </c>
      <c r="Z46" s="193">
        <f t="shared" si="12"/>
        <v>0</v>
      </c>
      <c r="AA46" s="193">
        <f t="shared" si="12"/>
        <v>0</v>
      </c>
      <c r="AB46" s="193">
        <f t="shared" si="12"/>
        <v>0</v>
      </c>
      <c r="AC46" s="193">
        <f t="shared" si="12"/>
        <v>0</v>
      </c>
      <c r="AD46" s="193">
        <f t="shared" si="12"/>
        <v>0</v>
      </c>
      <c r="AE46" s="193">
        <f t="shared" si="12"/>
        <v>0</v>
      </c>
      <c r="AF46" s="193">
        <f t="shared" si="12"/>
        <v>0</v>
      </c>
      <c r="AG46" s="193">
        <f t="shared" si="12"/>
        <v>0</v>
      </c>
      <c r="AH46" s="193">
        <f t="shared" si="12"/>
        <v>0</v>
      </c>
      <c r="AI46" s="193">
        <f t="shared" si="12"/>
        <v>0</v>
      </c>
    </row>
    <row r="47" spans="1:35" x14ac:dyDescent="0.2">
      <c r="A47" s="153" t="s">
        <v>126</v>
      </c>
      <c r="B47" s="133"/>
      <c r="C47" s="133"/>
      <c r="D47" s="192"/>
      <c r="F47" s="302">
        <v>0</v>
      </c>
      <c r="G47" s="193">
        <f t="shared" si="11"/>
        <v>0</v>
      </c>
      <c r="H47" s="193">
        <f t="shared" si="11"/>
        <v>0</v>
      </c>
      <c r="I47" s="193">
        <f t="shared" si="11"/>
        <v>0</v>
      </c>
      <c r="J47" s="193">
        <f t="shared" si="11"/>
        <v>0</v>
      </c>
      <c r="K47" s="193">
        <f t="shared" si="11"/>
        <v>0</v>
      </c>
      <c r="L47" s="193">
        <f t="shared" si="11"/>
        <v>0</v>
      </c>
      <c r="M47" s="193">
        <f t="shared" si="11"/>
        <v>0</v>
      </c>
      <c r="N47" s="193">
        <f t="shared" si="11"/>
        <v>0</v>
      </c>
      <c r="O47" s="193">
        <f t="shared" si="11"/>
        <v>0</v>
      </c>
      <c r="P47" s="193">
        <f t="shared" si="11"/>
        <v>0</v>
      </c>
      <c r="Q47" s="193">
        <f t="shared" si="11"/>
        <v>0</v>
      </c>
      <c r="R47" s="193">
        <f t="shared" si="11"/>
        <v>0</v>
      </c>
      <c r="S47" s="193">
        <f t="shared" si="11"/>
        <v>0</v>
      </c>
      <c r="T47" s="193">
        <f t="shared" si="11"/>
        <v>0</v>
      </c>
      <c r="U47" s="193">
        <f t="shared" si="11"/>
        <v>0</v>
      </c>
      <c r="V47" s="193">
        <f t="shared" si="11"/>
        <v>0</v>
      </c>
      <c r="W47" s="193">
        <f t="shared" si="12"/>
        <v>0</v>
      </c>
      <c r="X47" s="193">
        <f t="shared" si="12"/>
        <v>0</v>
      </c>
      <c r="Y47" s="193">
        <f t="shared" si="12"/>
        <v>0</v>
      </c>
      <c r="Z47" s="193">
        <f t="shared" si="12"/>
        <v>0</v>
      </c>
      <c r="AA47" s="193">
        <f t="shared" si="12"/>
        <v>0</v>
      </c>
      <c r="AB47" s="193">
        <f t="shared" si="12"/>
        <v>0</v>
      </c>
      <c r="AC47" s="193">
        <f t="shared" si="12"/>
        <v>0</v>
      </c>
      <c r="AD47" s="193">
        <f t="shared" si="12"/>
        <v>0</v>
      </c>
      <c r="AE47" s="193">
        <f t="shared" si="12"/>
        <v>0</v>
      </c>
      <c r="AF47" s="193">
        <f t="shared" si="12"/>
        <v>0</v>
      </c>
      <c r="AG47" s="193">
        <f t="shared" si="12"/>
        <v>0</v>
      </c>
      <c r="AH47" s="193">
        <f t="shared" si="12"/>
        <v>0</v>
      </c>
      <c r="AI47" s="193">
        <f t="shared" si="12"/>
        <v>0</v>
      </c>
    </row>
    <row r="48" spans="1:35" x14ac:dyDescent="0.2">
      <c r="A48" s="153" t="s">
        <v>127</v>
      </c>
      <c r="B48" s="133"/>
      <c r="C48" s="133"/>
      <c r="D48" s="192"/>
      <c r="F48" s="302">
        <v>0</v>
      </c>
      <c r="G48" s="193">
        <f t="shared" si="11"/>
        <v>0</v>
      </c>
      <c r="H48" s="193">
        <f t="shared" si="11"/>
        <v>0</v>
      </c>
      <c r="I48" s="193">
        <f t="shared" si="11"/>
        <v>0</v>
      </c>
      <c r="J48" s="193">
        <f t="shared" si="11"/>
        <v>0</v>
      </c>
      <c r="K48" s="193">
        <f t="shared" si="11"/>
        <v>0</v>
      </c>
      <c r="L48" s="193">
        <f t="shared" si="11"/>
        <v>0</v>
      </c>
      <c r="M48" s="193">
        <f t="shared" si="11"/>
        <v>0</v>
      </c>
      <c r="N48" s="193">
        <f t="shared" si="11"/>
        <v>0</v>
      </c>
      <c r="O48" s="193">
        <f t="shared" si="11"/>
        <v>0</v>
      </c>
      <c r="P48" s="193">
        <f t="shared" si="11"/>
        <v>0</v>
      </c>
      <c r="Q48" s="193">
        <f t="shared" si="11"/>
        <v>0</v>
      </c>
      <c r="R48" s="193">
        <f t="shared" si="11"/>
        <v>0</v>
      </c>
      <c r="S48" s="193">
        <f t="shared" si="11"/>
        <v>0</v>
      </c>
      <c r="T48" s="193">
        <f t="shared" si="11"/>
        <v>0</v>
      </c>
      <c r="U48" s="193">
        <f t="shared" si="11"/>
        <v>0</v>
      </c>
      <c r="V48" s="193">
        <f t="shared" si="11"/>
        <v>0</v>
      </c>
      <c r="W48" s="193">
        <f t="shared" si="12"/>
        <v>0</v>
      </c>
      <c r="X48" s="193">
        <f t="shared" si="12"/>
        <v>0</v>
      </c>
      <c r="Y48" s="193">
        <f t="shared" si="12"/>
        <v>0</v>
      </c>
      <c r="Z48" s="193">
        <f t="shared" si="12"/>
        <v>0</v>
      </c>
      <c r="AA48" s="193">
        <f t="shared" si="12"/>
        <v>0</v>
      </c>
      <c r="AB48" s="193">
        <f t="shared" si="12"/>
        <v>0</v>
      </c>
      <c r="AC48" s="193">
        <f t="shared" si="12"/>
        <v>0</v>
      </c>
      <c r="AD48" s="193">
        <f t="shared" si="12"/>
        <v>0</v>
      </c>
      <c r="AE48" s="193">
        <f t="shared" si="12"/>
        <v>0</v>
      </c>
      <c r="AF48" s="193">
        <f t="shared" si="12"/>
        <v>0</v>
      </c>
      <c r="AG48" s="193">
        <f t="shared" si="12"/>
        <v>0</v>
      </c>
      <c r="AH48" s="193">
        <f t="shared" si="12"/>
        <v>0</v>
      </c>
      <c r="AI48" s="193">
        <f t="shared" si="12"/>
        <v>0</v>
      </c>
    </row>
    <row r="49" spans="1:35" s="204" customFormat="1" x14ac:dyDescent="0.2">
      <c r="A49" s="224" t="s">
        <v>128</v>
      </c>
      <c r="B49" s="225"/>
      <c r="C49" s="226"/>
      <c r="D49" s="227"/>
      <c r="E49" s="228"/>
      <c r="F49" s="304">
        <f t="shared" ref="F49:AI49" si="13">SUM(F41:F48)</f>
        <v>0</v>
      </c>
      <c r="G49" s="230">
        <f t="shared" si="13"/>
        <v>0</v>
      </c>
      <c r="H49" s="230">
        <f t="shared" si="13"/>
        <v>0</v>
      </c>
      <c r="I49" s="230">
        <f t="shared" si="13"/>
        <v>0</v>
      </c>
      <c r="J49" s="230">
        <f t="shared" si="13"/>
        <v>0</v>
      </c>
      <c r="K49" s="230">
        <f t="shared" si="13"/>
        <v>0</v>
      </c>
      <c r="L49" s="230">
        <f t="shared" si="13"/>
        <v>0</v>
      </c>
      <c r="M49" s="230">
        <f t="shared" si="13"/>
        <v>0</v>
      </c>
      <c r="N49" s="230">
        <f t="shared" si="13"/>
        <v>0</v>
      </c>
      <c r="O49" s="230">
        <f t="shared" si="13"/>
        <v>0</v>
      </c>
      <c r="P49" s="230">
        <f t="shared" si="13"/>
        <v>0</v>
      </c>
      <c r="Q49" s="230">
        <f t="shared" si="13"/>
        <v>0</v>
      </c>
      <c r="R49" s="230">
        <f t="shared" si="13"/>
        <v>0</v>
      </c>
      <c r="S49" s="230">
        <f t="shared" si="13"/>
        <v>0</v>
      </c>
      <c r="T49" s="230">
        <f t="shared" si="13"/>
        <v>0</v>
      </c>
      <c r="U49" s="230">
        <f t="shared" si="13"/>
        <v>0</v>
      </c>
      <c r="V49" s="230">
        <f t="shared" si="13"/>
        <v>0</v>
      </c>
      <c r="W49" s="230">
        <f t="shared" si="13"/>
        <v>0</v>
      </c>
      <c r="X49" s="230">
        <f t="shared" si="13"/>
        <v>0</v>
      </c>
      <c r="Y49" s="230">
        <f t="shared" si="13"/>
        <v>0</v>
      </c>
      <c r="Z49" s="230">
        <f t="shared" si="13"/>
        <v>0</v>
      </c>
      <c r="AA49" s="230">
        <f t="shared" si="13"/>
        <v>0</v>
      </c>
      <c r="AB49" s="230">
        <f t="shared" si="13"/>
        <v>0</v>
      </c>
      <c r="AC49" s="230">
        <f t="shared" si="13"/>
        <v>0</v>
      </c>
      <c r="AD49" s="230">
        <f t="shared" si="13"/>
        <v>0</v>
      </c>
      <c r="AE49" s="230">
        <f t="shared" si="13"/>
        <v>0</v>
      </c>
      <c r="AF49" s="230">
        <f t="shared" si="13"/>
        <v>0</v>
      </c>
      <c r="AG49" s="230">
        <f t="shared" si="13"/>
        <v>0</v>
      </c>
      <c r="AH49" s="230">
        <f t="shared" si="13"/>
        <v>0</v>
      </c>
      <c r="AI49" s="230">
        <f t="shared" si="13"/>
        <v>0</v>
      </c>
    </row>
    <row r="50" spans="1:35" x14ac:dyDescent="0.2">
      <c r="A50" s="153" t="s">
        <v>154</v>
      </c>
      <c r="B50" s="133"/>
      <c r="C50" s="133"/>
      <c r="D50" s="192"/>
      <c r="F50" s="302">
        <v>0</v>
      </c>
      <c r="G50" s="193">
        <f t="shared" ref="G50:W50" si="14">F50*(1+$F$21)</f>
        <v>0</v>
      </c>
      <c r="H50" s="193">
        <f t="shared" si="14"/>
        <v>0</v>
      </c>
      <c r="I50" s="193">
        <f t="shared" si="14"/>
        <v>0</v>
      </c>
      <c r="J50" s="193">
        <f t="shared" si="14"/>
        <v>0</v>
      </c>
      <c r="K50" s="193">
        <f t="shared" si="14"/>
        <v>0</v>
      </c>
      <c r="L50" s="193">
        <f t="shared" si="14"/>
        <v>0</v>
      </c>
      <c r="M50" s="193">
        <f t="shared" si="14"/>
        <v>0</v>
      </c>
      <c r="N50" s="193">
        <f t="shared" si="14"/>
        <v>0</v>
      </c>
      <c r="O50" s="193">
        <f t="shared" si="14"/>
        <v>0</v>
      </c>
      <c r="P50" s="193">
        <f t="shared" si="14"/>
        <v>0</v>
      </c>
      <c r="Q50" s="193">
        <f t="shared" si="14"/>
        <v>0</v>
      </c>
      <c r="R50" s="193">
        <f t="shared" si="14"/>
        <v>0</v>
      </c>
      <c r="S50" s="193">
        <f t="shared" si="14"/>
        <v>0</v>
      </c>
      <c r="T50" s="193">
        <f t="shared" si="14"/>
        <v>0</v>
      </c>
      <c r="U50" s="193">
        <f t="shared" si="14"/>
        <v>0</v>
      </c>
      <c r="V50" s="193">
        <f t="shared" si="14"/>
        <v>0</v>
      </c>
      <c r="W50" s="193">
        <f t="shared" si="14"/>
        <v>0</v>
      </c>
      <c r="X50" s="193">
        <f t="shared" ref="W50:AI52" si="15">W50*(1+$F$21)</f>
        <v>0</v>
      </c>
      <c r="Y50" s="193">
        <f t="shared" si="15"/>
        <v>0</v>
      </c>
      <c r="Z50" s="193">
        <f t="shared" si="15"/>
        <v>0</v>
      </c>
      <c r="AA50" s="193">
        <f t="shared" si="15"/>
        <v>0</v>
      </c>
      <c r="AB50" s="193">
        <f t="shared" si="15"/>
        <v>0</v>
      </c>
      <c r="AC50" s="193">
        <f t="shared" si="15"/>
        <v>0</v>
      </c>
      <c r="AD50" s="193">
        <f t="shared" si="15"/>
        <v>0</v>
      </c>
      <c r="AE50" s="193">
        <f t="shared" si="15"/>
        <v>0</v>
      </c>
      <c r="AF50" s="193">
        <f t="shared" si="15"/>
        <v>0</v>
      </c>
      <c r="AG50" s="193">
        <f t="shared" si="15"/>
        <v>0</v>
      </c>
      <c r="AH50" s="193">
        <f t="shared" si="15"/>
        <v>0</v>
      </c>
      <c r="AI50" s="193">
        <f t="shared" si="15"/>
        <v>0</v>
      </c>
    </row>
    <row r="51" spans="1:35" x14ac:dyDescent="0.2">
      <c r="A51" s="153" t="s">
        <v>129</v>
      </c>
      <c r="B51" s="133"/>
      <c r="C51" s="133"/>
      <c r="D51" s="192"/>
      <c r="F51" s="302">
        <v>0</v>
      </c>
      <c r="G51" s="193">
        <f t="shared" ref="G51:V52" si="16">F51*(1+$F$21)</f>
        <v>0</v>
      </c>
      <c r="H51" s="193">
        <f t="shared" si="16"/>
        <v>0</v>
      </c>
      <c r="I51" s="193">
        <f t="shared" si="16"/>
        <v>0</v>
      </c>
      <c r="J51" s="193">
        <f t="shared" si="16"/>
        <v>0</v>
      </c>
      <c r="K51" s="193">
        <f t="shared" si="16"/>
        <v>0</v>
      </c>
      <c r="L51" s="193">
        <f t="shared" si="16"/>
        <v>0</v>
      </c>
      <c r="M51" s="193">
        <f t="shared" si="16"/>
        <v>0</v>
      </c>
      <c r="N51" s="193">
        <f t="shared" si="16"/>
        <v>0</v>
      </c>
      <c r="O51" s="193">
        <f t="shared" si="16"/>
        <v>0</v>
      </c>
      <c r="P51" s="193">
        <f t="shared" si="16"/>
        <v>0</v>
      </c>
      <c r="Q51" s="193">
        <f t="shared" si="16"/>
        <v>0</v>
      </c>
      <c r="R51" s="193">
        <f t="shared" si="16"/>
        <v>0</v>
      </c>
      <c r="S51" s="193">
        <f t="shared" si="16"/>
        <v>0</v>
      </c>
      <c r="T51" s="193">
        <f t="shared" si="16"/>
        <v>0</v>
      </c>
      <c r="U51" s="193">
        <f t="shared" si="16"/>
        <v>0</v>
      </c>
      <c r="V51" s="193">
        <f t="shared" si="16"/>
        <v>0</v>
      </c>
      <c r="W51" s="193">
        <f t="shared" si="15"/>
        <v>0</v>
      </c>
      <c r="X51" s="193">
        <f t="shared" si="15"/>
        <v>0</v>
      </c>
      <c r="Y51" s="193">
        <f t="shared" si="15"/>
        <v>0</v>
      </c>
      <c r="Z51" s="193">
        <f t="shared" si="15"/>
        <v>0</v>
      </c>
      <c r="AA51" s="193">
        <f t="shared" si="15"/>
        <v>0</v>
      </c>
      <c r="AB51" s="193">
        <f t="shared" si="15"/>
        <v>0</v>
      </c>
      <c r="AC51" s="193">
        <f t="shared" si="15"/>
        <v>0</v>
      </c>
      <c r="AD51" s="193">
        <f t="shared" si="15"/>
        <v>0</v>
      </c>
      <c r="AE51" s="193">
        <f t="shared" si="15"/>
        <v>0</v>
      </c>
      <c r="AF51" s="193">
        <f t="shared" si="15"/>
        <v>0</v>
      </c>
      <c r="AG51" s="193">
        <f t="shared" si="15"/>
        <v>0</v>
      </c>
      <c r="AH51" s="193">
        <f t="shared" si="15"/>
        <v>0</v>
      </c>
      <c r="AI51" s="193">
        <f t="shared" si="15"/>
        <v>0</v>
      </c>
    </row>
    <row r="52" spans="1:35" x14ac:dyDescent="0.2">
      <c r="A52" s="231" t="s">
        <v>277</v>
      </c>
      <c r="B52" s="133"/>
      <c r="C52" s="133"/>
      <c r="D52" s="232"/>
      <c r="F52" s="302">
        <v>0</v>
      </c>
      <c r="G52" s="193">
        <f t="shared" si="16"/>
        <v>0</v>
      </c>
      <c r="H52" s="193">
        <f t="shared" si="16"/>
        <v>0</v>
      </c>
      <c r="I52" s="193">
        <f t="shared" si="16"/>
        <v>0</v>
      </c>
      <c r="J52" s="193">
        <f t="shared" si="16"/>
        <v>0</v>
      </c>
      <c r="K52" s="193">
        <f t="shared" si="16"/>
        <v>0</v>
      </c>
      <c r="L52" s="193">
        <f t="shared" si="16"/>
        <v>0</v>
      </c>
      <c r="M52" s="193">
        <f t="shared" si="16"/>
        <v>0</v>
      </c>
      <c r="N52" s="193">
        <f t="shared" si="16"/>
        <v>0</v>
      </c>
      <c r="O52" s="193">
        <f t="shared" si="16"/>
        <v>0</v>
      </c>
      <c r="P52" s="193">
        <f t="shared" si="16"/>
        <v>0</v>
      </c>
      <c r="Q52" s="193">
        <f t="shared" si="16"/>
        <v>0</v>
      </c>
      <c r="R52" s="193">
        <f t="shared" si="16"/>
        <v>0</v>
      </c>
      <c r="S52" s="193">
        <f t="shared" si="16"/>
        <v>0</v>
      </c>
      <c r="T52" s="193">
        <f t="shared" si="16"/>
        <v>0</v>
      </c>
      <c r="U52" s="193">
        <f t="shared" si="16"/>
        <v>0</v>
      </c>
      <c r="V52" s="193">
        <f t="shared" si="16"/>
        <v>0</v>
      </c>
      <c r="W52" s="193">
        <f t="shared" si="15"/>
        <v>0</v>
      </c>
      <c r="X52" s="193">
        <f t="shared" si="15"/>
        <v>0</v>
      </c>
      <c r="Y52" s="193">
        <f t="shared" si="15"/>
        <v>0</v>
      </c>
      <c r="Z52" s="193">
        <f t="shared" si="15"/>
        <v>0</v>
      </c>
      <c r="AA52" s="193">
        <f t="shared" si="15"/>
        <v>0</v>
      </c>
      <c r="AB52" s="193">
        <f t="shared" si="15"/>
        <v>0</v>
      </c>
      <c r="AC52" s="193">
        <f t="shared" si="15"/>
        <v>0</v>
      </c>
      <c r="AD52" s="193">
        <f t="shared" si="15"/>
        <v>0</v>
      </c>
      <c r="AE52" s="193">
        <f t="shared" si="15"/>
        <v>0</v>
      </c>
      <c r="AF52" s="193">
        <f t="shared" si="15"/>
        <v>0</v>
      </c>
      <c r="AG52" s="193">
        <f t="shared" si="15"/>
        <v>0</v>
      </c>
      <c r="AH52" s="193">
        <f t="shared" si="15"/>
        <v>0</v>
      </c>
      <c r="AI52" s="193">
        <f t="shared" si="15"/>
        <v>0</v>
      </c>
    </row>
    <row r="53" spans="1:35" s="204" customFormat="1" x14ac:dyDescent="0.2">
      <c r="A53" s="233" t="s">
        <v>130</v>
      </c>
      <c r="B53" s="234"/>
      <c r="C53" s="226"/>
      <c r="D53" s="227"/>
      <c r="E53" s="228"/>
      <c r="F53" s="303">
        <f>SUM(F50:F52)</f>
        <v>0</v>
      </c>
      <c r="G53" s="229">
        <f>F53</f>
        <v>0</v>
      </c>
      <c r="H53" s="229">
        <f t="shared" ref="H53:AI53" si="17">G53</f>
        <v>0</v>
      </c>
      <c r="I53" s="229">
        <f t="shared" si="17"/>
        <v>0</v>
      </c>
      <c r="J53" s="229">
        <f t="shared" si="17"/>
        <v>0</v>
      </c>
      <c r="K53" s="229">
        <f t="shared" si="17"/>
        <v>0</v>
      </c>
      <c r="L53" s="229">
        <f t="shared" si="17"/>
        <v>0</v>
      </c>
      <c r="M53" s="229">
        <f t="shared" si="17"/>
        <v>0</v>
      </c>
      <c r="N53" s="229">
        <f t="shared" si="17"/>
        <v>0</v>
      </c>
      <c r="O53" s="229">
        <f t="shared" si="17"/>
        <v>0</v>
      </c>
      <c r="P53" s="229">
        <f t="shared" si="17"/>
        <v>0</v>
      </c>
      <c r="Q53" s="229">
        <f t="shared" si="17"/>
        <v>0</v>
      </c>
      <c r="R53" s="229">
        <f t="shared" si="17"/>
        <v>0</v>
      </c>
      <c r="S53" s="229">
        <f t="shared" si="17"/>
        <v>0</v>
      </c>
      <c r="T53" s="229">
        <f t="shared" si="17"/>
        <v>0</v>
      </c>
      <c r="U53" s="229">
        <f t="shared" si="17"/>
        <v>0</v>
      </c>
      <c r="V53" s="229">
        <f t="shared" si="17"/>
        <v>0</v>
      </c>
      <c r="W53" s="229">
        <f t="shared" si="17"/>
        <v>0</v>
      </c>
      <c r="X53" s="229">
        <f t="shared" si="17"/>
        <v>0</v>
      </c>
      <c r="Y53" s="229">
        <f t="shared" si="17"/>
        <v>0</v>
      </c>
      <c r="Z53" s="229">
        <f t="shared" si="17"/>
        <v>0</v>
      </c>
      <c r="AA53" s="229">
        <f t="shared" si="17"/>
        <v>0</v>
      </c>
      <c r="AB53" s="229">
        <f t="shared" si="17"/>
        <v>0</v>
      </c>
      <c r="AC53" s="229">
        <f t="shared" si="17"/>
        <v>0</v>
      </c>
      <c r="AD53" s="229">
        <f t="shared" si="17"/>
        <v>0</v>
      </c>
      <c r="AE53" s="229">
        <f t="shared" si="17"/>
        <v>0</v>
      </c>
      <c r="AF53" s="229">
        <f t="shared" si="17"/>
        <v>0</v>
      </c>
      <c r="AG53" s="229">
        <f t="shared" si="17"/>
        <v>0</v>
      </c>
      <c r="AH53" s="229">
        <f t="shared" si="17"/>
        <v>0</v>
      </c>
      <c r="AI53" s="229">
        <f t="shared" si="17"/>
        <v>0</v>
      </c>
    </row>
    <row r="54" spans="1:35" x14ac:dyDescent="0.2">
      <c r="A54" s="153" t="s">
        <v>131</v>
      </c>
      <c r="B54" s="133"/>
      <c r="C54" s="133"/>
      <c r="D54" s="232"/>
      <c r="F54" s="302">
        <v>0</v>
      </c>
      <c r="G54" s="193">
        <f>F54*(1+$F$21)</f>
        <v>0</v>
      </c>
      <c r="H54" s="193">
        <f t="shared" ref="H54:AI55" si="18">G54*(1+$F$21)</f>
        <v>0</v>
      </c>
      <c r="I54" s="193">
        <f t="shared" si="18"/>
        <v>0</v>
      </c>
      <c r="J54" s="193">
        <f t="shared" si="18"/>
        <v>0</v>
      </c>
      <c r="K54" s="193">
        <f t="shared" si="18"/>
        <v>0</v>
      </c>
      <c r="L54" s="193">
        <f t="shared" si="18"/>
        <v>0</v>
      </c>
      <c r="M54" s="193">
        <f t="shared" si="18"/>
        <v>0</v>
      </c>
      <c r="N54" s="193">
        <f t="shared" si="18"/>
        <v>0</v>
      </c>
      <c r="O54" s="193">
        <f t="shared" si="18"/>
        <v>0</v>
      </c>
      <c r="P54" s="193">
        <f t="shared" si="18"/>
        <v>0</v>
      </c>
      <c r="Q54" s="193">
        <f t="shared" si="18"/>
        <v>0</v>
      </c>
      <c r="R54" s="193">
        <f t="shared" si="18"/>
        <v>0</v>
      </c>
      <c r="S54" s="193">
        <f t="shared" si="18"/>
        <v>0</v>
      </c>
      <c r="T54" s="193">
        <f t="shared" si="18"/>
        <v>0</v>
      </c>
      <c r="U54" s="193">
        <f t="shared" si="18"/>
        <v>0</v>
      </c>
      <c r="V54" s="193">
        <f t="shared" si="18"/>
        <v>0</v>
      </c>
      <c r="W54" s="193">
        <f t="shared" si="18"/>
        <v>0</v>
      </c>
      <c r="X54" s="193">
        <f t="shared" si="18"/>
        <v>0</v>
      </c>
      <c r="Y54" s="193">
        <f t="shared" si="18"/>
        <v>0</v>
      </c>
      <c r="Z54" s="193">
        <f t="shared" si="18"/>
        <v>0</v>
      </c>
      <c r="AA54" s="193">
        <f t="shared" si="18"/>
        <v>0</v>
      </c>
      <c r="AB54" s="193">
        <f t="shared" si="18"/>
        <v>0</v>
      </c>
      <c r="AC54" s="193">
        <f t="shared" si="18"/>
        <v>0</v>
      </c>
      <c r="AD54" s="193">
        <f t="shared" si="18"/>
        <v>0</v>
      </c>
      <c r="AE54" s="193">
        <f t="shared" si="18"/>
        <v>0</v>
      </c>
      <c r="AF54" s="193">
        <f t="shared" si="18"/>
        <v>0</v>
      </c>
      <c r="AG54" s="193">
        <f t="shared" si="18"/>
        <v>0</v>
      </c>
      <c r="AH54" s="193">
        <f t="shared" si="18"/>
        <v>0</v>
      </c>
      <c r="AI54" s="193">
        <f t="shared" si="18"/>
        <v>0</v>
      </c>
    </row>
    <row r="55" spans="1:35" x14ac:dyDescent="0.2">
      <c r="A55" s="153" t="s">
        <v>132</v>
      </c>
      <c r="B55" s="133"/>
      <c r="C55" s="133"/>
      <c r="D55" s="192"/>
      <c r="F55" s="302">
        <v>0</v>
      </c>
      <c r="G55" s="193">
        <f>F55*(1+$F$21)</f>
        <v>0</v>
      </c>
      <c r="H55" s="193">
        <f t="shared" si="18"/>
        <v>0</v>
      </c>
      <c r="I55" s="193">
        <f t="shared" si="18"/>
        <v>0</v>
      </c>
      <c r="J55" s="193">
        <f t="shared" si="18"/>
        <v>0</v>
      </c>
      <c r="K55" s="193">
        <f t="shared" si="18"/>
        <v>0</v>
      </c>
      <c r="L55" s="193">
        <f t="shared" si="18"/>
        <v>0</v>
      </c>
      <c r="M55" s="193">
        <f t="shared" si="18"/>
        <v>0</v>
      </c>
      <c r="N55" s="193">
        <f t="shared" si="18"/>
        <v>0</v>
      </c>
      <c r="O55" s="193">
        <f t="shared" si="18"/>
        <v>0</v>
      </c>
      <c r="P55" s="193">
        <f t="shared" si="18"/>
        <v>0</v>
      </c>
      <c r="Q55" s="193">
        <f t="shared" si="18"/>
        <v>0</v>
      </c>
      <c r="R55" s="193">
        <f t="shared" si="18"/>
        <v>0</v>
      </c>
      <c r="S55" s="193">
        <f t="shared" si="18"/>
        <v>0</v>
      </c>
      <c r="T55" s="193">
        <f t="shared" si="18"/>
        <v>0</v>
      </c>
      <c r="U55" s="193">
        <f t="shared" si="18"/>
        <v>0</v>
      </c>
      <c r="V55" s="193">
        <f t="shared" si="18"/>
        <v>0</v>
      </c>
      <c r="W55" s="193">
        <f t="shared" si="18"/>
        <v>0</v>
      </c>
      <c r="X55" s="193">
        <f t="shared" si="18"/>
        <v>0</v>
      </c>
      <c r="Y55" s="193">
        <f t="shared" si="18"/>
        <v>0</v>
      </c>
      <c r="Z55" s="193">
        <f t="shared" si="18"/>
        <v>0</v>
      </c>
      <c r="AA55" s="193">
        <f t="shared" si="18"/>
        <v>0</v>
      </c>
      <c r="AB55" s="193">
        <f t="shared" si="18"/>
        <v>0</v>
      </c>
      <c r="AC55" s="193">
        <f t="shared" si="18"/>
        <v>0</v>
      </c>
      <c r="AD55" s="193">
        <f t="shared" si="18"/>
        <v>0</v>
      </c>
      <c r="AE55" s="193">
        <f t="shared" si="18"/>
        <v>0</v>
      </c>
      <c r="AF55" s="193">
        <f t="shared" si="18"/>
        <v>0</v>
      </c>
      <c r="AG55" s="193">
        <f t="shared" si="18"/>
        <v>0</v>
      </c>
      <c r="AH55" s="193">
        <f t="shared" si="18"/>
        <v>0</v>
      </c>
      <c r="AI55" s="193">
        <f t="shared" si="18"/>
        <v>0</v>
      </c>
    </row>
    <row r="56" spans="1:35" s="204" customFormat="1" x14ac:dyDescent="0.2">
      <c r="A56" s="198" t="s">
        <v>133</v>
      </c>
      <c r="B56" s="225"/>
      <c r="C56" s="226"/>
      <c r="D56" s="235" t="s">
        <v>12</v>
      </c>
      <c r="E56" s="228"/>
      <c r="F56" s="303">
        <f>SUM(F54:F55)</f>
        <v>0</v>
      </c>
      <c r="G56" s="229">
        <f>F56</f>
        <v>0</v>
      </c>
      <c r="H56" s="229">
        <f t="shared" ref="H56:AI56" si="19">G56</f>
        <v>0</v>
      </c>
      <c r="I56" s="229">
        <f t="shared" si="19"/>
        <v>0</v>
      </c>
      <c r="J56" s="229">
        <f t="shared" si="19"/>
        <v>0</v>
      </c>
      <c r="K56" s="229">
        <f t="shared" si="19"/>
        <v>0</v>
      </c>
      <c r="L56" s="229">
        <f t="shared" si="19"/>
        <v>0</v>
      </c>
      <c r="M56" s="229">
        <f t="shared" si="19"/>
        <v>0</v>
      </c>
      <c r="N56" s="229">
        <f t="shared" si="19"/>
        <v>0</v>
      </c>
      <c r="O56" s="229">
        <f t="shared" si="19"/>
        <v>0</v>
      </c>
      <c r="P56" s="229">
        <f t="shared" si="19"/>
        <v>0</v>
      </c>
      <c r="Q56" s="229">
        <f t="shared" si="19"/>
        <v>0</v>
      </c>
      <c r="R56" s="229">
        <f t="shared" si="19"/>
        <v>0</v>
      </c>
      <c r="S56" s="229">
        <f t="shared" si="19"/>
        <v>0</v>
      </c>
      <c r="T56" s="229">
        <f t="shared" si="19"/>
        <v>0</v>
      </c>
      <c r="U56" s="229">
        <f t="shared" si="19"/>
        <v>0</v>
      </c>
      <c r="V56" s="229">
        <f t="shared" si="19"/>
        <v>0</v>
      </c>
      <c r="W56" s="229">
        <f t="shared" si="19"/>
        <v>0</v>
      </c>
      <c r="X56" s="229">
        <f t="shared" si="19"/>
        <v>0</v>
      </c>
      <c r="Y56" s="229">
        <f t="shared" si="19"/>
        <v>0</v>
      </c>
      <c r="Z56" s="229">
        <f t="shared" si="19"/>
        <v>0</v>
      </c>
      <c r="AA56" s="229">
        <f t="shared" si="19"/>
        <v>0</v>
      </c>
      <c r="AB56" s="229">
        <f t="shared" si="19"/>
        <v>0</v>
      </c>
      <c r="AC56" s="229">
        <f t="shared" si="19"/>
        <v>0</v>
      </c>
      <c r="AD56" s="229">
        <f t="shared" si="19"/>
        <v>0</v>
      </c>
      <c r="AE56" s="229">
        <f t="shared" si="19"/>
        <v>0</v>
      </c>
      <c r="AF56" s="229">
        <f t="shared" si="19"/>
        <v>0</v>
      </c>
      <c r="AG56" s="229">
        <f t="shared" si="19"/>
        <v>0</v>
      </c>
      <c r="AH56" s="229">
        <f t="shared" si="19"/>
        <v>0</v>
      </c>
      <c r="AI56" s="229">
        <f t="shared" si="19"/>
        <v>0</v>
      </c>
    </row>
    <row r="57" spans="1:35" s="204" customFormat="1" ht="14.25" customHeight="1" x14ac:dyDescent="0.2">
      <c r="A57" s="236" t="s">
        <v>134</v>
      </c>
      <c r="B57" s="237"/>
      <c r="C57" s="238"/>
      <c r="D57" s="239"/>
      <c r="E57" s="237"/>
      <c r="F57" s="305">
        <f t="shared" ref="F57:AI57" si="20">+F56+F53+F49+F40</f>
        <v>0</v>
      </c>
      <c r="G57" s="240">
        <f t="shared" si="20"/>
        <v>0</v>
      </c>
      <c r="H57" s="240">
        <f t="shared" si="20"/>
        <v>0</v>
      </c>
      <c r="I57" s="240">
        <f t="shared" si="20"/>
        <v>0</v>
      </c>
      <c r="J57" s="240">
        <f t="shared" si="20"/>
        <v>0</v>
      </c>
      <c r="K57" s="240">
        <f t="shared" si="20"/>
        <v>0</v>
      </c>
      <c r="L57" s="240">
        <f t="shared" si="20"/>
        <v>0</v>
      </c>
      <c r="M57" s="240">
        <f t="shared" si="20"/>
        <v>0</v>
      </c>
      <c r="N57" s="240">
        <f t="shared" si="20"/>
        <v>0</v>
      </c>
      <c r="O57" s="240">
        <f t="shared" si="20"/>
        <v>0</v>
      </c>
      <c r="P57" s="240">
        <f t="shared" si="20"/>
        <v>0</v>
      </c>
      <c r="Q57" s="240">
        <f t="shared" si="20"/>
        <v>0</v>
      </c>
      <c r="R57" s="240">
        <f t="shared" si="20"/>
        <v>0</v>
      </c>
      <c r="S57" s="240">
        <f t="shared" si="20"/>
        <v>0</v>
      </c>
      <c r="T57" s="240">
        <f t="shared" si="20"/>
        <v>0</v>
      </c>
      <c r="U57" s="240">
        <f t="shared" si="20"/>
        <v>0</v>
      </c>
      <c r="V57" s="240">
        <f t="shared" si="20"/>
        <v>0</v>
      </c>
      <c r="W57" s="240">
        <f t="shared" si="20"/>
        <v>0</v>
      </c>
      <c r="X57" s="240">
        <f t="shared" si="20"/>
        <v>0</v>
      </c>
      <c r="Y57" s="240">
        <f t="shared" si="20"/>
        <v>0</v>
      </c>
      <c r="Z57" s="240">
        <f t="shared" si="20"/>
        <v>0</v>
      </c>
      <c r="AA57" s="240">
        <f t="shared" si="20"/>
        <v>0</v>
      </c>
      <c r="AB57" s="240">
        <f t="shared" si="20"/>
        <v>0</v>
      </c>
      <c r="AC57" s="240">
        <f t="shared" si="20"/>
        <v>0</v>
      </c>
      <c r="AD57" s="240">
        <f t="shared" si="20"/>
        <v>0</v>
      </c>
      <c r="AE57" s="240">
        <f t="shared" si="20"/>
        <v>0</v>
      </c>
      <c r="AF57" s="240">
        <f t="shared" si="20"/>
        <v>0</v>
      </c>
      <c r="AG57" s="240">
        <f t="shared" si="20"/>
        <v>0</v>
      </c>
      <c r="AH57" s="240">
        <f t="shared" si="20"/>
        <v>0</v>
      </c>
      <c r="AI57" s="240">
        <f t="shared" si="20"/>
        <v>0</v>
      </c>
    </row>
    <row r="58" spans="1:35" x14ac:dyDescent="0.2">
      <c r="A58" s="153" t="s">
        <v>135</v>
      </c>
      <c r="B58" s="133"/>
      <c r="C58" s="133"/>
      <c r="D58" s="232"/>
      <c r="F58" s="296">
        <f>F10*O9</f>
        <v>0</v>
      </c>
      <c r="G58" s="193">
        <f>+F58*(1+$F$21)</f>
        <v>0</v>
      </c>
      <c r="H58" s="193">
        <f t="shared" ref="H58:AI58" si="21">+G58*(1+$F$21)</f>
        <v>0</v>
      </c>
      <c r="I58" s="193">
        <f t="shared" si="21"/>
        <v>0</v>
      </c>
      <c r="J58" s="193">
        <f t="shared" si="21"/>
        <v>0</v>
      </c>
      <c r="K58" s="193">
        <f t="shared" si="21"/>
        <v>0</v>
      </c>
      <c r="L58" s="193">
        <f t="shared" si="21"/>
        <v>0</v>
      </c>
      <c r="M58" s="193">
        <f t="shared" si="21"/>
        <v>0</v>
      </c>
      <c r="N58" s="193">
        <f t="shared" si="21"/>
        <v>0</v>
      </c>
      <c r="O58" s="193">
        <f t="shared" si="21"/>
        <v>0</v>
      </c>
      <c r="P58" s="193">
        <f t="shared" si="21"/>
        <v>0</v>
      </c>
      <c r="Q58" s="193">
        <f t="shared" si="21"/>
        <v>0</v>
      </c>
      <c r="R58" s="193">
        <f t="shared" si="21"/>
        <v>0</v>
      </c>
      <c r="S58" s="193">
        <f t="shared" si="21"/>
        <v>0</v>
      </c>
      <c r="T58" s="193">
        <f t="shared" si="21"/>
        <v>0</v>
      </c>
      <c r="U58" s="193">
        <f t="shared" si="21"/>
        <v>0</v>
      </c>
      <c r="V58" s="193">
        <f t="shared" si="21"/>
        <v>0</v>
      </c>
      <c r="W58" s="193">
        <f t="shared" si="21"/>
        <v>0</v>
      </c>
      <c r="X58" s="193">
        <f t="shared" si="21"/>
        <v>0</v>
      </c>
      <c r="Y58" s="193">
        <f t="shared" si="21"/>
        <v>0</v>
      </c>
      <c r="Z58" s="193">
        <f t="shared" si="21"/>
        <v>0</v>
      </c>
      <c r="AA58" s="193">
        <f t="shared" si="21"/>
        <v>0</v>
      </c>
      <c r="AB58" s="193">
        <f t="shared" si="21"/>
        <v>0</v>
      </c>
      <c r="AC58" s="193">
        <f t="shared" si="21"/>
        <v>0</v>
      </c>
      <c r="AD58" s="193">
        <f t="shared" si="21"/>
        <v>0</v>
      </c>
      <c r="AE58" s="193">
        <f t="shared" si="21"/>
        <v>0</v>
      </c>
      <c r="AF58" s="193">
        <f t="shared" si="21"/>
        <v>0</v>
      </c>
      <c r="AG58" s="193">
        <f t="shared" si="21"/>
        <v>0</v>
      </c>
      <c r="AH58" s="193">
        <f t="shared" si="21"/>
        <v>0</v>
      </c>
      <c r="AI58" s="193">
        <f t="shared" si="21"/>
        <v>0</v>
      </c>
    </row>
    <row r="59" spans="1:35" s="204" customFormat="1" x14ac:dyDescent="0.2">
      <c r="A59" s="236" t="s">
        <v>136</v>
      </c>
      <c r="B59" s="237"/>
      <c r="C59" s="238"/>
      <c r="D59" s="239" t="s">
        <v>12</v>
      </c>
      <c r="E59" s="237"/>
      <c r="F59" s="305">
        <f t="shared" ref="F59:AI59" si="22">+F57+F58</f>
        <v>0</v>
      </c>
      <c r="G59" s="240">
        <f t="shared" si="22"/>
        <v>0</v>
      </c>
      <c r="H59" s="240">
        <f t="shared" si="22"/>
        <v>0</v>
      </c>
      <c r="I59" s="240">
        <f t="shared" si="22"/>
        <v>0</v>
      </c>
      <c r="J59" s="240">
        <f t="shared" si="22"/>
        <v>0</v>
      </c>
      <c r="K59" s="240">
        <f t="shared" si="22"/>
        <v>0</v>
      </c>
      <c r="L59" s="240">
        <f t="shared" si="22"/>
        <v>0</v>
      </c>
      <c r="M59" s="240">
        <f t="shared" si="22"/>
        <v>0</v>
      </c>
      <c r="N59" s="240">
        <f t="shared" si="22"/>
        <v>0</v>
      </c>
      <c r="O59" s="240">
        <f t="shared" si="22"/>
        <v>0</v>
      </c>
      <c r="P59" s="240">
        <f t="shared" si="22"/>
        <v>0</v>
      </c>
      <c r="Q59" s="240">
        <f t="shared" si="22"/>
        <v>0</v>
      </c>
      <c r="R59" s="240">
        <f t="shared" si="22"/>
        <v>0</v>
      </c>
      <c r="S59" s="240">
        <f t="shared" si="22"/>
        <v>0</v>
      </c>
      <c r="T59" s="240">
        <f t="shared" si="22"/>
        <v>0</v>
      </c>
      <c r="U59" s="240">
        <f t="shared" si="22"/>
        <v>0</v>
      </c>
      <c r="V59" s="240">
        <f t="shared" si="22"/>
        <v>0</v>
      </c>
      <c r="W59" s="240">
        <f t="shared" si="22"/>
        <v>0</v>
      </c>
      <c r="X59" s="240">
        <f t="shared" si="22"/>
        <v>0</v>
      </c>
      <c r="Y59" s="240">
        <f t="shared" si="22"/>
        <v>0</v>
      </c>
      <c r="Z59" s="240">
        <f t="shared" si="22"/>
        <v>0</v>
      </c>
      <c r="AA59" s="240">
        <f t="shared" si="22"/>
        <v>0</v>
      </c>
      <c r="AB59" s="240">
        <f t="shared" si="22"/>
        <v>0</v>
      </c>
      <c r="AC59" s="240">
        <f t="shared" si="22"/>
        <v>0</v>
      </c>
      <c r="AD59" s="240">
        <f t="shared" si="22"/>
        <v>0</v>
      </c>
      <c r="AE59" s="240">
        <f t="shared" si="22"/>
        <v>0</v>
      </c>
      <c r="AF59" s="240">
        <f t="shared" si="22"/>
        <v>0</v>
      </c>
      <c r="AG59" s="240">
        <f t="shared" si="22"/>
        <v>0</v>
      </c>
      <c r="AH59" s="240">
        <f t="shared" si="22"/>
        <v>0</v>
      </c>
      <c r="AI59" s="240">
        <f t="shared" si="22"/>
        <v>0</v>
      </c>
    </row>
    <row r="60" spans="1:35" x14ac:dyDescent="0.2">
      <c r="A60" s="153" t="s">
        <v>137</v>
      </c>
      <c r="B60" s="133"/>
      <c r="C60" s="133"/>
      <c r="D60" s="192"/>
      <c r="F60" s="296" t="e">
        <f>+F59/$O$8</f>
        <v>#DIV/0!</v>
      </c>
      <c r="G60" s="193" t="e">
        <f>+G59/$O$8</f>
        <v>#DIV/0!</v>
      </c>
      <c r="H60" s="193" t="e">
        <f t="shared" ref="H60:AI60" si="23">+H59/$O$8</f>
        <v>#DIV/0!</v>
      </c>
      <c r="I60" s="193" t="e">
        <f t="shared" si="23"/>
        <v>#DIV/0!</v>
      </c>
      <c r="J60" s="193" t="e">
        <f t="shared" si="23"/>
        <v>#DIV/0!</v>
      </c>
      <c r="K60" s="193" t="e">
        <f t="shared" si="23"/>
        <v>#DIV/0!</v>
      </c>
      <c r="L60" s="193" t="e">
        <f t="shared" si="23"/>
        <v>#DIV/0!</v>
      </c>
      <c r="M60" s="193" t="e">
        <f t="shared" si="23"/>
        <v>#DIV/0!</v>
      </c>
      <c r="N60" s="193" t="e">
        <f t="shared" si="23"/>
        <v>#DIV/0!</v>
      </c>
      <c r="O60" s="193" t="e">
        <f t="shared" si="23"/>
        <v>#DIV/0!</v>
      </c>
      <c r="P60" s="193" t="e">
        <f t="shared" si="23"/>
        <v>#DIV/0!</v>
      </c>
      <c r="Q60" s="193" t="e">
        <f t="shared" si="23"/>
        <v>#DIV/0!</v>
      </c>
      <c r="R60" s="193" t="e">
        <f t="shared" si="23"/>
        <v>#DIV/0!</v>
      </c>
      <c r="S60" s="193" t="e">
        <f t="shared" si="23"/>
        <v>#DIV/0!</v>
      </c>
      <c r="T60" s="193" t="e">
        <f t="shared" si="23"/>
        <v>#DIV/0!</v>
      </c>
      <c r="U60" s="193" t="e">
        <f t="shared" si="23"/>
        <v>#DIV/0!</v>
      </c>
      <c r="V60" s="193" t="e">
        <f t="shared" si="23"/>
        <v>#DIV/0!</v>
      </c>
      <c r="W60" s="193" t="e">
        <f t="shared" si="23"/>
        <v>#DIV/0!</v>
      </c>
      <c r="X60" s="193" t="e">
        <f t="shared" si="23"/>
        <v>#DIV/0!</v>
      </c>
      <c r="Y60" s="193" t="e">
        <f t="shared" si="23"/>
        <v>#DIV/0!</v>
      </c>
      <c r="Z60" s="193" t="e">
        <f t="shared" si="23"/>
        <v>#DIV/0!</v>
      </c>
      <c r="AA60" s="193" t="e">
        <f t="shared" si="23"/>
        <v>#DIV/0!</v>
      </c>
      <c r="AB60" s="193" t="e">
        <f t="shared" si="23"/>
        <v>#DIV/0!</v>
      </c>
      <c r="AC60" s="193" t="e">
        <f t="shared" si="23"/>
        <v>#DIV/0!</v>
      </c>
      <c r="AD60" s="193" t="e">
        <f t="shared" si="23"/>
        <v>#DIV/0!</v>
      </c>
      <c r="AE60" s="193" t="e">
        <f t="shared" si="23"/>
        <v>#DIV/0!</v>
      </c>
      <c r="AF60" s="193" t="e">
        <f t="shared" si="23"/>
        <v>#DIV/0!</v>
      </c>
      <c r="AG60" s="193" t="e">
        <f t="shared" si="23"/>
        <v>#DIV/0!</v>
      </c>
      <c r="AH60" s="193" t="e">
        <f t="shared" si="23"/>
        <v>#DIV/0!</v>
      </c>
      <c r="AI60" s="193" t="e">
        <f t="shared" si="23"/>
        <v>#DIV/0!</v>
      </c>
    </row>
    <row r="61" spans="1:35" s="204" customFormat="1" x14ac:dyDescent="0.2">
      <c r="A61" s="236" t="s">
        <v>138</v>
      </c>
      <c r="B61" s="237"/>
      <c r="C61" s="238"/>
      <c r="D61" s="239"/>
      <c r="E61" s="237"/>
      <c r="F61" s="305">
        <f t="shared" ref="F61:AI61" si="24">+F30-F59</f>
        <v>0</v>
      </c>
      <c r="G61" s="240">
        <f t="shared" si="24"/>
        <v>0</v>
      </c>
      <c r="H61" s="240">
        <f t="shared" si="24"/>
        <v>0</v>
      </c>
      <c r="I61" s="240">
        <f t="shared" si="24"/>
        <v>0</v>
      </c>
      <c r="J61" s="240">
        <f t="shared" si="24"/>
        <v>0</v>
      </c>
      <c r="K61" s="240">
        <f t="shared" si="24"/>
        <v>0</v>
      </c>
      <c r="L61" s="240">
        <f t="shared" si="24"/>
        <v>0</v>
      </c>
      <c r="M61" s="240">
        <f t="shared" si="24"/>
        <v>0</v>
      </c>
      <c r="N61" s="240">
        <f t="shared" si="24"/>
        <v>0</v>
      </c>
      <c r="O61" s="240">
        <f t="shared" si="24"/>
        <v>0</v>
      </c>
      <c r="P61" s="240">
        <f t="shared" si="24"/>
        <v>0</v>
      </c>
      <c r="Q61" s="240">
        <f t="shared" si="24"/>
        <v>0</v>
      </c>
      <c r="R61" s="240">
        <f t="shared" si="24"/>
        <v>0</v>
      </c>
      <c r="S61" s="240">
        <f t="shared" si="24"/>
        <v>0</v>
      </c>
      <c r="T61" s="240">
        <f t="shared" si="24"/>
        <v>0</v>
      </c>
      <c r="U61" s="240">
        <f t="shared" si="24"/>
        <v>0</v>
      </c>
      <c r="V61" s="240">
        <f t="shared" si="24"/>
        <v>0</v>
      </c>
      <c r="W61" s="240">
        <f t="shared" si="24"/>
        <v>0</v>
      </c>
      <c r="X61" s="240">
        <f t="shared" si="24"/>
        <v>0</v>
      </c>
      <c r="Y61" s="240">
        <f t="shared" si="24"/>
        <v>0</v>
      </c>
      <c r="Z61" s="240">
        <f t="shared" si="24"/>
        <v>0</v>
      </c>
      <c r="AA61" s="240">
        <f t="shared" si="24"/>
        <v>0</v>
      </c>
      <c r="AB61" s="240">
        <f t="shared" si="24"/>
        <v>0</v>
      </c>
      <c r="AC61" s="240">
        <f t="shared" si="24"/>
        <v>0</v>
      </c>
      <c r="AD61" s="240">
        <f t="shared" si="24"/>
        <v>0</v>
      </c>
      <c r="AE61" s="240">
        <f t="shared" si="24"/>
        <v>0</v>
      </c>
      <c r="AF61" s="240">
        <f t="shared" si="24"/>
        <v>0</v>
      </c>
      <c r="AG61" s="240">
        <f t="shared" si="24"/>
        <v>0</v>
      </c>
      <c r="AH61" s="240">
        <f t="shared" si="24"/>
        <v>0</v>
      </c>
      <c r="AI61" s="240">
        <f t="shared" si="24"/>
        <v>0</v>
      </c>
    </row>
    <row r="62" spans="1:35" x14ac:dyDescent="0.2">
      <c r="A62" s="241" t="s">
        <v>280</v>
      </c>
      <c r="B62" s="133"/>
      <c r="C62" s="242"/>
      <c r="D62" s="192"/>
      <c r="F62" s="296">
        <f>-+F16</f>
        <v>0</v>
      </c>
      <c r="G62" s="193">
        <f>+F62</f>
        <v>0</v>
      </c>
      <c r="H62" s="193">
        <f t="shared" ref="H62:AI62" si="25">+G62</f>
        <v>0</v>
      </c>
      <c r="I62" s="193">
        <f t="shared" si="25"/>
        <v>0</v>
      </c>
      <c r="J62" s="193">
        <f t="shared" si="25"/>
        <v>0</v>
      </c>
      <c r="K62" s="193">
        <f t="shared" si="25"/>
        <v>0</v>
      </c>
      <c r="L62" s="193">
        <f t="shared" si="25"/>
        <v>0</v>
      </c>
      <c r="M62" s="193">
        <f t="shared" si="25"/>
        <v>0</v>
      </c>
      <c r="N62" s="193">
        <f t="shared" si="25"/>
        <v>0</v>
      </c>
      <c r="O62" s="193">
        <f t="shared" si="25"/>
        <v>0</v>
      </c>
      <c r="P62" s="193">
        <f t="shared" si="25"/>
        <v>0</v>
      </c>
      <c r="Q62" s="193">
        <f t="shared" si="25"/>
        <v>0</v>
      </c>
      <c r="R62" s="193">
        <f t="shared" si="25"/>
        <v>0</v>
      </c>
      <c r="S62" s="193">
        <f t="shared" si="25"/>
        <v>0</v>
      </c>
      <c r="T62" s="193">
        <f t="shared" si="25"/>
        <v>0</v>
      </c>
      <c r="U62" s="193">
        <f t="shared" si="25"/>
        <v>0</v>
      </c>
      <c r="V62" s="193">
        <f t="shared" si="25"/>
        <v>0</v>
      </c>
      <c r="W62" s="193">
        <f t="shared" si="25"/>
        <v>0</v>
      </c>
      <c r="X62" s="193">
        <f t="shared" si="25"/>
        <v>0</v>
      </c>
      <c r="Y62" s="193">
        <f t="shared" si="25"/>
        <v>0</v>
      </c>
      <c r="Z62" s="193">
        <f t="shared" si="25"/>
        <v>0</v>
      </c>
      <c r="AA62" s="193">
        <f t="shared" si="25"/>
        <v>0</v>
      </c>
      <c r="AB62" s="193">
        <f t="shared" si="25"/>
        <v>0</v>
      </c>
      <c r="AC62" s="193">
        <f t="shared" si="25"/>
        <v>0</v>
      </c>
      <c r="AD62" s="193">
        <f t="shared" si="25"/>
        <v>0</v>
      </c>
      <c r="AE62" s="193">
        <f t="shared" si="25"/>
        <v>0</v>
      </c>
      <c r="AF62" s="193">
        <f t="shared" si="25"/>
        <v>0</v>
      </c>
      <c r="AG62" s="193">
        <f t="shared" si="25"/>
        <v>0</v>
      </c>
      <c r="AH62" s="193">
        <f t="shared" si="25"/>
        <v>0</v>
      </c>
      <c r="AI62" s="193">
        <f t="shared" si="25"/>
        <v>0</v>
      </c>
    </row>
    <row r="63" spans="1:35" x14ac:dyDescent="0.2">
      <c r="A63" s="241" t="s">
        <v>281</v>
      </c>
      <c r="B63" s="133"/>
      <c r="C63" s="242"/>
      <c r="D63" s="192"/>
      <c r="F63" s="296">
        <f>-G16</f>
        <v>0</v>
      </c>
      <c r="G63" s="193">
        <f>+F63</f>
        <v>0</v>
      </c>
      <c r="H63" s="193">
        <f t="shared" ref="H63:AI63" si="26">+G63</f>
        <v>0</v>
      </c>
      <c r="I63" s="193">
        <f t="shared" si="26"/>
        <v>0</v>
      </c>
      <c r="J63" s="193">
        <f t="shared" si="26"/>
        <v>0</v>
      </c>
      <c r="K63" s="193">
        <f t="shared" si="26"/>
        <v>0</v>
      </c>
      <c r="L63" s="193">
        <f t="shared" si="26"/>
        <v>0</v>
      </c>
      <c r="M63" s="193">
        <f t="shared" si="26"/>
        <v>0</v>
      </c>
      <c r="N63" s="193">
        <f t="shared" si="26"/>
        <v>0</v>
      </c>
      <c r="O63" s="193">
        <f t="shared" si="26"/>
        <v>0</v>
      </c>
      <c r="P63" s="193">
        <f t="shared" si="26"/>
        <v>0</v>
      </c>
      <c r="Q63" s="193">
        <f t="shared" si="26"/>
        <v>0</v>
      </c>
      <c r="R63" s="193">
        <f t="shared" si="26"/>
        <v>0</v>
      </c>
      <c r="S63" s="193">
        <f t="shared" si="26"/>
        <v>0</v>
      </c>
      <c r="T63" s="193">
        <f t="shared" si="26"/>
        <v>0</v>
      </c>
      <c r="U63" s="193">
        <f t="shared" si="26"/>
        <v>0</v>
      </c>
      <c r="V63" s="193">
        <f t="shared" si="26"/>
        <v>0</v>
      </c>
      <c r="W63" s="193">
        <f t="shared" si="26"/>
        <v>0</v>
      </c>
      <c r="X63" s="193">
        <f t="shared" si="26"/>
        <v>0</v>
      </c>
      <c r="Y63" s="193">
        <f t="shared" si="26"/>
        <v>0</v>
      </c>
      <c r="Z63" s="193">
        <f t="shared" si="26"/>
        <v>0</v>
      </c>
      <c r="AA63" s="193">
        <f t="shared" si="26"/>
        <v>0</v>
      </c>
      <c r="AB63" s="193">
        <f t="shared" si="26"/>
        <v>0</v>
      </c>
      <c r="AC63" s="193">
        <f t="shared" si="26"/>
        <v>0</v>
      </c>
      <c r="AD63" s="193">
        <f t="shared" si="26"/>
        <v>0</v>
      </c>
      <c r="AE63" s="193">
        <f t="shared" si="26"/>
        <v>0</v>
      </c>
      <c r="AF63" s="193">
        <f t="shared" si="26"/>
        <v>0</v>
      </c>
      <c r="AG63" s="193">
        <f t="shared" si="26"/>
        <v>0</v>
      </c>
      <c r="AH63" s="193">
        <f t="shared" si="26"/>
        <v>0</v>
      </c>
      <c r="AI63" s="193">
        <f t="shared" si="26"/>
        <v>0</v>
      </c>
    </row>
    <row r="64" spans="1:35" s="204" customFormat="1" x14ac:dyDescent="0.2">
      <c r="A64" s="243" t="s">
        <v>139</v>
      </c>
      <c r="B64" s="244"/>
      <c r="C64" s="244"/>
      <c r="D64" s="245"/>
      <c r="E64" s="202"/>
      <c r="F64" s="297">
        <f>F62+F63</f>
        <v>0</v>
      </c>
      <c r="G64" s="297">
        <f t="shared" ref="G64:AI64" si="27">G62+G63</f>
        <v>0</v>
      </c>
      <c r="H64" s="297">
        <f t="shared" si="27"/>
        <v>0</v>
      </c>
      <c r="I64" s="297">
        <f t="shared" si="27"/>
        <v>0</v>
      </c>
      <c r="J64" s="297">
        <f t="shared" si="27"/>
        <v>0</v>
      </c>
      <c r="K64" s="297">
        <f t="shared" si="27"/>
        <v>0</v>
      </c>
      <c r="L64" s="297">
        <f t="shared" si="27"/>
        <v>0</v>
      </c>
      <c r="M64" s="297">
        <f t="shared" si="27"/>
        <v>0</v>
      </c>
      <c r="N64" s="297">
        <f t="shared" si="27"/>
        <v>0</v>
      </c>
      <c r="O64" s="297">
        <f t="shared" si="27"/>
        <v>0</v>
      </c>
      <c r="P64" s="297">
        <f t="shared" si="27"/>
        <v>0</v>
      </c>
      <c r="Q64" s="297">
        <f t="shared" si="27"/>
        <v>0</v>
      </c>
      <c r="R64" s="297">
        <f t="shared" si="27"/>
        <v>0</v>
      </c>
      <c r="S64" s="297">
        <f t="shared" si="27"/>
        <v>0</v>
      </c>
      <c r="T64" s="297">
        <f t="shared" si="27"/>
        <v>0</v>
      </c>
      <c r="U64" s="297">
        <f t="shared" si="27"/>
        <v>0</v>
      </c>
      <c r="V64" s="297">
        <f t="shared" si="27"/>
        <v>0</v>
      </c>
      <c r="W64" s="297">
        <f t="shared" si="27"/>
        <v>0</v>
      </c>
      <c r="X64" s="297">
        <f t="shared" si="27"/>
        <v>0</v>
      </c>
      <c r="Y64" s="297">
        <f t="shared" si="27"/>
        <v>0</v>
      </c>
      <c r="Z64" s="297">
        <f t="shared" si="27"/>
        <v>0</v>
      </c>
      <c r="AA64" s="297">
        <f t="shared" si="27"/>
        <v>0</v>
      </c>
      <c r="AB64" s="297">
        <f t="shared" si="27"/>
        <v>0</v>
      </c>
      <c r="AC64" s="297">
        <f t="shared" si="27"/>
        <v>0</v>
      </c>
      <c r="AD64" s="297">
        <f t="shared" si="27"/>
        <v>0</v>
      </c>
      <c r="AE64" s="297">
        <f t="shared" si="27"/>
        <v>0</v>
      </c>
      <c r="AF64" s="297">
        <f t="shared" si="27"/>
        <v>0</v>
      </c>
      <c r="AG64" s="297">
        <f t="shared" si="27"/>
        <v>0</v>
      </c>
      <c r="AH64" s="297">
        <f t="shared" si="27"/>
        <v>0</v>
      </c>
      <c r="AI64" s="297">
        <f t="shared" si="27"/>
        <v>0</v>
      </c>
    </row>
    <row r="65" spans="1:35" s="204" customFormat="1" x14ac:dyDescent="0.2">
      <c r="A65" s="224" t="s">
        <v>140</v>
      </c>
      <c r="B65" s="226"/>
      <c r="C65" s="226"/>
      <c r="D65" s="246"/>
      <c r="E65" s="228"/>
      <c r="F65" s="303" t="e">
        <f t="shared" ref="F65:AI65" si="28">+F61/F64</f>
        <v>#DIV/0!</v>
      </c>
      <c r="G65" s="247" t="e">
        <f t="shared" si="28"/>
        <v>#DIV/0!</v>
      </c>
      <c r="H65" s="247" t="e">
        <f t="shared" si="28"/>
        <v>#DIV/0!</v>
      </c>
      <c r="I65" s="247" t="e">
        <f t="shared" si="28"/>
        <v>#DIV/0!</v>
      </c>
      <c r="J65" s="247" t="e">
        <f t="shared" si="28"/>
        <v>#DIV/0!</v>
      </c>
      <c r="K65" s="247" t="e">
        <f t="shared" si="28"/>
        <v>#DIV/0!</v>
      </c>
      <c r="L65" s="247" t="e">
        <f t="shared" si="28"/>
        <v>#DIV/0!</v>
      </c>
      <c r="M65" s="247" t="e">
        <f t="shared" si="28"/>
        <v>#DIV/0!</v>
      </c>
      <c r="N65" s="247" t="e">
        <f t="shared" si="28"/>
        <v>#DIV/0!</v>
      </c>
      <c r="O65" s="247" t="e">
        <f t="shared" si="28"/>
        <v>#DIV/0!</v>
      </c>
      <c r="P65" s="247" t="e">
        <f t="shared" si="28"/>
        <v>#DIV/0!</v>
      </c>
      <c r="Q65" s="247" t="e">
        <f t="shared" si="28"/>
        <v>#DIV/0!</v>
      </c>
      <c r="R65" s="247" t="e">
        <f t="shared" si="28"/>
        <v>#DIV/0!</v>
      </c>
      <c r="S65" s="247" t="e">
        <f t="shared" si="28"/>
        <v>#DIV/0!</v>
      </c>
      <c r="T65" s="247" t="e">
        <f t="shared" si="28"/>
        <v>#DIV/0!</v>
      </c>
      <c r="U65" s="247" t="e">
        <f t="shared" si="28"/>
        <v>#DIV/0!</v>
      </c>
      <c r="V65" s="247" t="e">
        <f t="shared" si="28"/>
        <v>#DIV/0!</v>
      </c>
      <c r="W65" s="247" t="e">
        <f t="shared" si="28"/>
        <v>#DIV/0!</v>
      </c>
      <c r="X65" s="247" t="e">
        <f t="shared" si="28"/>
        <v>#DIV/0!</v>
      </c>
      <c r="Y65" s="247" t="e">
        <f t="shared" si="28"/>
        <v>#DIV/0!</v>
      </c>
      <c r="Z65" s="247" t="e">
        <f t="shared" si="28"/>
        <v>#DIV/0!</v>
      </c>
      <c r="AA65" s="247" t="e">
        <f t="shared" si="28"/>
        <v>#DIV/0!</v>
      </c>
      <c r="AB65" s="247" t="e">
        <f t="shared" si="28"/>
        <v>#DIV/0!</v>
      </c>
      <c r="AC65" s="247" t="e">
        <f t="shared" si="28"/>
        <v>#DIV/0!</v>
      </c>
      <c r="AD65" s="247" t="e">
        <f t="shared" si="28"/>
        <v>#DIV/0!</v>
      </c>
      <c r="AE65" s="247" t="e">
        <f t="shared" si="28"/>
        <v>#DIV/0!</v>
      </c>
      <c r="AF65" s="247" t="e">
        <f t="shared" si="28"/>
        <v>#DIV/0!</v>
      </c>
      <c r="AG65" s="247" t="e">
        <f t="shared" si="28"/>
        <v>#DIV/0!</v>
      </c>
      <c r="AH65" s="247" t="e">
        <f t="shared" si="28"/>
        <v>#DIV/0!</v>
      </c>
      <c r="AI65" s="247" t="e">
        <f t="shared" si="28"/>
        <v>#DIV/0!</v>
      </c>
    </row>
    <row r="66" spans="1:35" s="204" customFormat="1" x14ac:dyDescent="0.2">
      <c r="A66" s="210" t="s">
        <v>141</v>
      </c>
      <c r="B66" s="211"/>
      <c r="C66" s="212"/>
      <c r="D66" s="213"/>
      <c r="E66" s="211"/>
      <c r="F66" s="299">
        <f>+F61-F64</f>
        <v>0</v>
      </c>
      <c r="G66" s="214">
        <f>+G61-G64</f>
        <v>0</v>
      </c>
      <c r="H66" s="214">
        <f t="shared" ref="H66:AI66" si="29">+H61-H64</f>
        <v>0</v>
      </c>
      <c r="I66" s="214">
        <f t="shared" si="29"/>
        <v>0</v>
      </c>
      <c r="J66" s="214">
        <f t="shared" si="29"/>
        <v>0</v>
      </c>
      <c r="K66" s="214">
        <f t="shared" si="29"/>
        <v>0</v>
      </c>
      <c r="L66" s="214">
        <f t="shared" si="29"/>
        <v>0</v>
      </c>
      <c r="M66" s="214">
        <f t="shared" si="29"/>
        <v>0</v>
      </c>
      <c r="N66" s="214">
        <f t="shared" si="29"/>
        <v>0</v>
      </c>
      <c r="O66" s="214">
        <f t="shared" si="29"/>
        <v>0</v>
      </c>
      <c r="P66" s="214">
        <f t="shared" si="29"/>
        <v>0</v>
      </c>
      <c r="Q66" s="214">
        <f t="shared" si="29"/>
        <v>0</v>
      </c>
      <c r="R66" s="214">
        <f t="shared" si="29"/>
        <v>0</v>
      </c>
      <c r="S66" s="214">
        <f t="shared" si="29"/>
        <v>0</v>
      </c>
      <c r="T66" s="214">
        <f t="shared" si="29"/>
        <v>0</v>
      </c>
      <c r="U66" s="214">
        <f t="shared" si="29"/>
        <v>0</v>
      </c>
      <c r="V66" s="214">
        <f t="shared" si="29"/>
        <v>0</v>
      </c>
      <c r="W66" s="214">
        <f t="shared" si="29"/>
        <v>0</v>
      </c>
      <c r="X66" s="214">
        <f t="shared" si="29"/>
        <v>0</v>
      </c>
      <c r="Y66" s="214">
        <f t="shared" si="29"/>
        <v>0</v>
      </c>
      <c r="Z66" s="214">
        <f t="shared" si="29"/>
        <v>0</v>
      </c>
      <c r="AA66" s="214">
        <f t="shared" si="29"/>
        <v>0</v>
      </c>
      <c r="AB66" s="214">
        <f t="shared" si="29"/>
        <v>0</v>
      </c>
      <c r="AC66" s="214">
        <f t="shared" si="29"/>
        <v>0</v>
      </c>
      <c r="AD66" s="214">
        <f t="shared" si="29"/>
        <v>0</v>
      </c>
      <c r="AE66" s="214">
        <f t="shared" si="29"/>
        <v>0</v>
      </c>
      <c r="AF66" s="214">
        <f t="shared" si="29"/>
        <v>0</v>
      </c>
      <c r="AG66" s="214">
        <f t="shared" si="29"/>
        <v>0</v>
      </c>
      <c r="AH66" s="214">
        <f t="shared" si="29"/>
        <v>0</v>
      </c>
      <c r="AI66" s="214">
        <f t="shared" si="29"/>
        <v>0</v>
      </c>
    </row>
    <row r="67" spans="1:35" x14ac:dyDescent="0.2">
      <c r="A67" s="129" t="s">
        <v>142</v>
      </c>
      <c r="F67" s="306" t="e">
        <f t="shared" ref="F67:AI67" si="30">F66/F30</f>
        <v>#DIV/0!</v>
      </c>
      <c r="G67" s="281" t="e">
        <f t="shared" si="30"/>
        <v>#DIV/0!</v>
      </c>
      <c r="H67" s="281" t="e">
        <f t="shared" si="30"/>
        <v>#DIV/0!</v>
      </c>
      <c r="I67" s="281" t="e">
        <f t="shared" si="30"/>
        <v>#DIV/0!</v>
      </c>
      <c r="J67" s="281" t="e">
        <f t="shared" si="30"/>
        <v>#DIV/0!</v>
      </c>
      <c r="K67" s="281" t="e">
        <f t="shared" si="30"/>
        <v>#DIV/0!</v>
      </c>
      <c r="L67" s="281" t="e">
        <f t="shared" si="30"/>
        <v>#DIV/0!</v>
      </c>
      <c r="M67" s="281" t="e">
        <f t="shared" si="30"/>
        <v>#DIV/0!</v>
      </c>
      <c r="N67" s="281" t="e">
        <f t="shared" si="30"/>
        <v>#DIV/0!</v>
      </c>
      <c r="O67" s="281" t="e">
        <f t="shared" si="30"/>
        <v>#DIV/0!</v>
      </c>
      <c r="P67" s="281" t="e">
        <f t="shared" si="30"/>
        <v>#DIV/0!</v>
      </c>
      <c r="Q67" s="281" t="e">
        <f t="shared" si="30"/>
        <v>#DIV/0!</v>
      </c>
      <c r="R67" s="281" t="e">
        <f t="shared" si="30"/>
        <v>#DIV/0!</v>
      </c>
      <c r="S67" s="281" t="e">
        <f t="shared" si="30"/>
        <v>#DIV/0!</v>
      </c>
      <c r="T67" s="281" t="e">
        <f t="shared" si="30"/>
        <v>#DIV/0!</v>
      </c>
      <c r="U67" s="281" t="e">
        <f t="shared" si="30"/>
        <v>#DIV/0!</v>
      </c>
      <c r="V67" s="281" t="e">
        <f t="shared" si="30"/>
        <v>#DIV/0!</v>
      </c>
      <c r="W67" s="281" t="e">
        <f t="shared" si="30"/>
        <v>#DIV/0!</v>
      </c>
      <c r="X67" s="281" t="e">
        <f t="shared" si="30"/>
        <v>#DIV/0!</v>
      </c>
      <c r="Y67" s="281" t="e">
        <f t="shared" si="30"/>
        <v>#DIV/0!</v>
      </c>
      <c r="Z67" s="281" t="e">
        <f t="shared" si="30"/>
        <v>#DIV/0!</v>
      </c>
      <c r="AA67" s="281" t="e">
        <f t="shared" si="30"/>
        <v>#DIV/0!</v>
      </c>
      <c r="AB67" s="281" t="e">
        <f t="shared" si="30"/>
        <v>#DIV/0!</v>
      </c>
      <c r="AC67" s="281" t="e">
        <f t="shared" si="30"/>
        <v>#DIV/0!</v>
      </c>
      <c r="AD67" s="281" t="e">
        <f t="shared" si="30"/>
        <v>#DIV/0!</v>
      </c>
      <c r="AE67" s="281" t="e">
        <f t="shared" si="30"/>
        <v>#DIV/0!</v>
      </c>
      <c r="AF67" s="281" t="e">
        <f t="shared" si="30"/>
        <v>#DIV/0!</v>
      </c>
      <c r="AG67" s="281" t="e">
        <f t="shared" si="30"/>
        <v>#DIV/0!</v>
      </c>
      <c r="AH67" s="281" t="e">
        <f t="shared" si="30"/>
        <v>#DIV/0!</v>
      </c>
      <c r="AI67" s="281" t="e">
        <f t="shared" si="30"/>
        <v>#DIV/0!</v>
      </c>
    </row>
    <row r="68" spans="1:35" x14ac:dyDescent="0.2">
      <c r="F68" s="129" t="s">
        <v>12</v>
      </c>
    </row>
    <row r="70" spans="1:35" x14ac:dyDescent="0.2">
      <c r="T70" s="282"/>
    </row>
  </sheetData>
  <mergeCells count="5">
    <mergeCell ref="A2:D2"/>
    <mergeCell ref="A3:D3"/>
    <mergeCell ref="A5:F8"/>
    <mergeCell ref="I3:O3"/>
    <mergeCell ref="I11:O11"/>
  </mergeCells>
  <pageMargins left="0.25" right="0.25" top="0.5" bottom="0.5" header="0.3" footer="0.3"/>
  <pageSetup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O46"/>
  <sheetViews>
    <sheetView topLeftCell="B1" zoomScaleNormal="100" workbookViewId="0">
      <selection activeCell="G5" sqref="G5:O10"/>
    </sheetView>
  </sheetViews>
  <sheetFormatPr defaultRowHeight="12.75" x14ac:dyDescent="0.2"/>
  <cols>
    <col min="1" max="1" width="29.42578125" customWidth="1"/>
    <col min="2" max="2" width="19.7109375" customWidth="1"/>
    <col min="3" max="3" width="5.7109375" customWidth="1"/>
    <col min="4" max="4" width="35" bestFit="1" customWidth="1"/>
    <col min="5" max="5" width="60.28515625" bestFit="1" customWidth="1"/>
    <col min="7" max="7" width="33.5703125" customWidth="1"/>
    <col min="8" max="13" width="9.28515625" bestFit="1" customWidth="1"/>
    <col min="14" max="14" width="10.28515625" bestFit="1" customWidth="1"/>
    <col min="15" max="15" width="10.42578125" bestFit="1" customWidth="1"/>
  </cols>
  <sheetData>
    <row r="1" spans="1:15" ht="20.100000000000001" customHeight="1" x14ac:dyDescent="0.25">
      <c r="A1" s="312" t="s">
        <v>193</v>
      </c>
    </row>
    <row r="2" spans="1:15" ht="20.100000000000001" customHeight="1" x14ac:dyDescent="0.25">
      <c r="A2" s="312"/>
    </row>
    <row r="3" spans="1:15" s="316" customFormat="1" ht="20.100000000000001" customHeight="1" x14ac:dyDescent="0.25">
      <c r="A3" s="346" t="str">
        <f>'Sources &amp; Uses'!B2</f>
        <v>Name</v>
      </c>
    </row>
    <row r="4" spans="1:15" s="316" customFormat="1" ht="20.100000000000001" customHeight="1" x14ac:dyDescent="0.25">
      <c r="A4" s="405" t="s">
        <v>275</v>
      </c>
    </row>
    <row r="5" spans="1:15" s="316" customFormat="1" ht="20.100000000000001" customHeight="1" x14ac:dyDescent="0.25">
      <c r="A5" s="470" t="s">
        <v>226</v>
      </c>
      <c r="B5" s="471"/>
      <c r="C5" s="471"/>
      <c r="D5" s="471"/>
      <c r="E5" s="472"/>
      <c r="G5" s="467" t="s">
        <v>304</v>
      </c>
      <c r="H5" s="468"/>
      <c r="I5" s="468"/>
      <c r="J5" s="468"/>
      <c r="K5" s="468"/>
      <c r="L5" s="468"/>
      <c r="M5" s="468"/>
      <c r="N5" s="468"/>
      <c r="O5" s="469"/>
    </row>
    <row r="6" spans="1:15" s="316" customFormat="1" ht="20.100000000000001" customHeight="1" x14ac:dyDescent="0.2">
      <c r="A6" s="334" t="s">
        <v>195</v>
      </c>
      <c r="B6" s="335">
        <v>0.8</v>
      </c>
      <c r="C6" s="336"/>
      <c r="D6" s="336" t="s">
        <v>199</v>
      </c>
      <c r="E6" s="345">
        <f>(B8-B9)*(1-B10)</f>
        <v>0</v>
      </c>
      <c r="F6" s="317"/>
      <c r="G6" s="318" t="s">
        <v>303</v>
      </c>
      <c r="H6" s="319" t="s">
        <v>215</v>
      </c>
      <c r="I6" s="319" t="s">
        <v>216</v>
      </c>
      <c r="J6" s="319" t="s">
        <v>217</v>
      </c>
      <c r="K6" s="319" t="s">
        <v>218</v>
      </c>
      <c r="L6" s="319" t="s">
        <v>219</v>
      </c>
      <c r="M6" s="319" t="s">
        <v>220</v>
      </c>
      <c r="N6" s="319" t="s">
        <v>221</v>
      </c>
      <c r="O6" s="320" t="s">
        <v>222</v>
      </c>
    </row>
    <row r="7" spans="1:15" s="316" customFormat="1" ht="20.100000000000001" customHeight="1" x14ac:dyDescent="0.2">
      <c r="A7" s="330" t="s">
        <v>196</v>
      </c>
      <c r="B7" s="337">
        <v>0</v>
      </c>
      <c r="C7" s="338"/>
      <c r="D7" s="338" t="s">
        <v>94</v>
      </c>
      <c r="E7" s="339">
        <v>0.05</v>
      </c>
      <c r="F7" s="317"/>
      <c r="G7" s="318" t="s">
        <v>302</v>
      </c>
      <c r="H7" s="321">
        <v>21500</v>
      </c>
      <c r="I7" s="321">
        <v>24600</v>
      </c>
      <c r="J7" s="321">
        <v>27650</v>
      </c>
      <c r="K7" s="321">
        <v>30700</v>
      </c>
      <c r="L7" s="321">
        <v>35140</v>
      </c>
      <c r="M7" s="321">
        <v>40280</v>
      </c>
      <c r="N7" s="321">
        <v>45420</v>
      </c>
      <c r="O7" s="322">
        <v>50560</v>
      </c>
    </row>
    <row r="8" spans="1:15" s="316" customFormat="1" ht="20.100000000000001" customHeight="1" x14ac:dyDescent="0.2">
      <c r="A8" s="318" t="s">
        <v>263</v>
      </c>
      <c r="B8" s="448">
        <v>0</v>
      </c>
      <c r="C8" s="319"/>
      <c r="D8" s="338" t="s">
        <v>92</v>
      </c>
      <c r="E8" s="341">
        <v>360</v>
      </c>
      <c r="F8" s="317"/>
      <c r="G8" s="318" t="s">
        <v>223</v>
      </c>
      <c r="H8" s="321">
        <v>35850</v>
      </c>
      <c r="I8" s="321">
        <v>41000</v>
      </c>
      <c r="J8" s="321">
        <v>46100</v>
      </c>
      <c r="K8" s="321">
        <v>51200</v>
      </c>
      <c r="L8" s="321">
        <v>55300</v>
      </c>
      <c r="M8" s="321">
        <v>59400</v>
      </c>
      <c r="N8" s="321">
        <v>63500</v>
      </c>
      <c r="O8" s="322">
        <v>67600</v>
      </c>
    </row>
    <row r="9" spans="1:15" s="316" customFormat="1" ht="20.100000000000001" customHeight="1" x14ac:dyDescent="0.2">
      <c r="A9" s="318" t="s">
        <v>294</v>
      </c>
      <c r="B9" s="448">
        <v>0</v>
      </c>
      <c r="C9" s="319"/>
      <c r="D9" s="338"/>
      <c r="E9" s="341"/>
      <c r="G9" s="318" t="s">
        <v>300</v>
      </c>
      <c r="H9" s="480">
        <v>43020</v>
      </c>
      <c r="I9" s="480">
        <v>49200</v>
      </c>
      <c r="J9" s="480">
        <v>55320</v>
      </c>
      <c r="K9" s="480">
        <v>61440</v>
      </c>
      <c r="L9" s="480">
        <v>66360</v>
      </c>
      <c r="M9" s="480">
        <v>71280</v>
      </c>
      <c r="N9" s="480">
        <v>76200</v>
      </c>
      <c r="O9" s="481">
        <v>81120</v>
      </c>
    </row>
    <row r="10" spans="1:15" s="316" customFormat="1" ht="20.100000000000001" customHeight="1" x14ac:dyDescent="0.2">
      <c r="A10" s="342" t="s">
        <v>194</v>
      </c>
      <c r="B10" s="343">
        <v>0.05</v>
      </c>
      <c r="C10" s="344"/>
      <c r="D10" s="328" t="s">
        <v>200</v>
      </c>
      <c r="E10" s="332">
        <f>PMT(E7/12,E8,E6)</f>
        <v>0</v>
      </c>
      <c r="G10" s="323" t="s">
        <v>224</v>
      </c>
      <c r="H10" s="324">
        <v>57350</v>
      </c>
      <c r="I10" s="324">
        <v>65550</v>
      </c>
      <c r="J10" s="324">
        <v>73750</v>
      </c>
      <c r="K10" s="324">
        <v>81900</v>
      </c>
      <c r="L10" s="324">
        <v>88500</v>
      </c>
      <c r="M10" s="324">
        <v>95050</v>
      </c>
      <c r="N10" s="324">
        <v>101600</v>
      </c>
      <c r="O10" s="325">
        <v>108150</v>
      </c>
    </row>
    <row r="11" spans="1:15" s="316" customFormat="1" ht="20.100000000000001" customHeight="1" x14ac:dyDescent="0.2">
      <c r="A11" s="319"/>
      <c r="B11" s="371"/>
      <c r="C11" s="319"/>
      <c r="D11" s="338"/>
      <c r="E11" s="370"/>
    </row>
    <row r="12" spans="1:15" s="316" customFormat="1" ht="20.100000000000001" customHeight="1" x14ac:dyDescent="0.25">
      <c r="A12" s="470" t="s">
        <v>264</v>
      </c>
      <c r="B12" s="471"/>
      <c r="C12" s="471"/>
      <c r="D12" s="471"/>
      <c r="E12" s="472"/>
    </row>
    <row r="13" spans="1:15" s="316" customFormat="1" ht="20.100000000000001" customHeight="1" x14ac:dyDescent="0.2">
      <c r="A13" s="330"/>
      <c r="B13" s="329" t="s">
        <v>197</v>
      </c>
      <c r="C13" s="338"/>
      <c r="D13" s="473" t="s">
        <v>209</v>
      </c>
      <c r="E13" s="474"/>
    </row>
    <row r="14" spans="1:15" s="316" customFormat="1" ht="20.100000000000001" customHeight="1" x14ac:dyDescent="0.2">
      <c r="A14" s="330" t="s">
        <v>249</v>
      </c>
      <c r="B14" s="364">
        <v>0</v>
      </c>
      <c r="C14" s="368"/>
      <c r="D14" s="380" t="s">
        <v>210</v>
      </c>
      <c r="E14" s="363"/>
    </row>
    <row r="15" spans="1:15" s="316" customFormat="1" ht="20.100000000000001" customHeight="1" x14ac:dyDescent="0.2">
      <c r="A15" s="330" t="s">
        <v>206</v>
      </c>
      <c r="B15" s="326">
        <v>0</v>
      </c>
      <c r="C15" s="338"/>
      <c r="D15" s="380"/>
      <c r="E15" s="363"/>
    </row>
    <row r="16" spans="1:15" s="316" customFormat="1" ht="20.100000000000001" customHeight="1" x14ac:dyDescent="0.2">
      <c r="A16" s="323" t="s">
        <v>208</v>
      </c>
      <c r="B16" s="369">
        <f>B14+B15</f>
        <v>0</v>
      </c>
      <c r="C16" s="366"/>
      <c r="D16" s="328"/>
      <c r="E16" s="331"/>
    </row>
    <row r="17" spans="1:15" s="316" customFormat="1" ht="20.100000000000001" customHeight="1" x14ac:dyDescent="0.2">
      <c r="A17" s="338"/>
      <c r="B17" s="362"/>
      <c r="C17" s="370"/>
      <c r="D17" s="338"/>
      <c r="E17" s="338"/>
    </row>
    <row r="18" spans="1:15" s="316" customFormat="1" ht="20.100000000000001" customHeight="1" x14ac:dyDescent="0.25">
      <c r="A18" s="470" t="s">
        <v>201</v>
      </c>
      <c r="B18" s="471"/>
      <c r="C18" s="471"/>
      <c r="D18" s="471"/>
      <c r="E18" s="472"/>
    </row>
    <row r="19" spans="1:15" s="316" customFormat="1" ht="20.100000000000001" customHeight="1" x14ac:dyDescent="0.2">
      <c r="A19" s="330"/>
      <c r="B19" s="329" t="s">
        <v>197</v>
      </c>
      <c r="C19" s="338"/>
      <c r="D19" s="473" t="s">
        <v>209</v>
      </c>
      <c r="E19" s="474"/>
    </row>
    <row r="20" spans="1:15" s="316" customFormat="1" ht="20.100000000000001" customHeight="1" x14ac:dyDescent="0.2">
      <c r="A20" s="330" t="s">
        <v>202</v>
      </c>
      <c r="B20" s="362">
        <f>-E10</f>
        <v>0</v>
      </c>
      <c r="C20" s="338"/>
      <c r="D20" s="380"/>
      <c r="E20" s="363"/>
    </row>
    <row r="21" spans="1:15" s="316" customFormat="1" ht="20.100000000000001" customHeight="1" x14ac:dyDescent="0.2">
      <c r="A21" s="330" t="s">
        <v>204</v>
      </c>
      <c r="B21" s="364">
        <v>0</v>
      </c>
      <c r="C21" s="338"/>
      <c r="D21" s="380"/>
      <c r="E21" s="363"/>
    </row>
    <row r="22" spans="1:15" s="316" customFormat="1" ht="20.100000000000001" customHeight="1" x14ac:dyDescent="0.2">
      <c r="A22" s="330" t="s">
        <v>131</v>
      </c>
      <c r="B22" s="364">
        <v>0</v>
      </c>
      <c r="C22" s="338"/>
      <c r="D22" s="380"/>
      <c r="E22" s="363"/>
    </row>
    <row r="23" spans="1:15" s="316" customFormat="1" ht="20.100000000000001" customHeight="1" x14ac:dyDescent="0.2">
      <c r="A23" s="330" t="s">
        <v>203</v>
      </c>
      <c r="B23" s="364">
        <v>0</v>
      </c>
      <c r="C23" s="338"/>
      <c r="D23" s="380"/>
      <c r="E23" s="363"/>
    </row>
    <row r="24" spans="1:15" s="316" customFormat="1" ht="20.100000000000001" customHeight="1" x14ac:dyDescent="0.25">
      <c r="A24" s="361" t="s">
        <v>241</v>
      </c>
      <c r="B24" s="365">
        <f>SUM(B20:B23)</f>
        <v>0</v>
      </c>
      <c r="C24" s="372"/>
      <c r="D24" s="372" t="s">
        <v>225</v>
      </c>
      <c r="E24" s="373"/>
    </row>
    <row r="25" spans="1:15" s="316" customFormat="1" ht="20.100000000000001" customHeight="1" x14ac:dyDescent="0.2">
      <c r="A25" s="342" t="s">
        <v>198</v>
      </c>
      <c r="B25" s="326">
        <v>0</v>
      </c>
      <c r="C25" s="372"/>
      <c r="D25" s="381"/>
      <c r="E25" s="373"/>
    </row>
    <row r="26" spans="1:15" s="316" customFormat="1" ht="20.100000000000001" customHeight="1" x14ac:dyDescent="0.2">
      <c r="A26" s="323" t="s">
        <v>240</v>
      </c>
      <c r="B26" s="366">
        <f>B24+B25</f>
        <v>0</v>
      </c>
      <c r="C26" s="372"/>
      <c r="D26" s="372"/>
      <c r="E26" s="373"/>
    </row>
    <row r="27" spans="1:15" s="316" customFormat="1" ht="20.100000000000001" customHeight="1" x14ac:dyDescent="0.2"/>
    <row r="28" spans="1:15" s="316" customFormat="1" ht="20.100000000000001" customHeight="1" x14ac:dyDescent="0.2">
      <c r="A28" s="316" t="s">
        <v>211</v>
      </c>
      <c r="B28" s="327">
        <f>B16-B26</f>
        <v>0</v>
      </c>
      <c r="D28" s="466" t="s">
        <v>213</v>
      </c>
      <c r="E28" s="466"/>
    </row>
    <row r="29" spans="1:15" s="316" customFormat="1" ht="20.100000000000001" customHeight="1" x14ac:dyDescent="0.2">
      <c r="D29" s="466"/>
      <c r="E29" s="466"/>
      <c r="G29"/>
      <c r="H29"/>
      <c r="I29"/>
      <c r="J29"/>
      <c r="K29"/>
      <c r="L29"/>
      <c r="M29"/>
      <c r="N29"/>
      <c r="O29"/>
    </row>
    <row r="30" spans="1:15" s="316" customFormat="1" ht="20.100000000000001" customHeight="1" x14ac:dyDescent="0.25">
      <c r="A30" s="315" t="s">
        <v>214</v>
      </c>
      <c r="B30" s="445" t="e">
        <f>B24/B16</f>
        <v>#DIV/0!</v>
      </c>
    </row>
    <row r="31" spans="1:15" s="316" customFormat="1" ht="20.100000000000001" customHeight="1" x14ac:dyDescent="0.2">
      <c r="A31" s="316" t="s">
        <v>212</v>
      </c>
      <c r="B31" s="446" t="e">
        <f>B26/B16</f>
        <v>#DIV/0!</v>
      </c>
      <c r="G31"/>
      <c r="H31"/>
      <c r="I31"/>
      <c r="J31"/>
      <c r="K31"/>
      <c r="L31"/>
      <c r="M31"/>
      <c r="N31"/>
      <c r="O31"/>
    </row>
    <row r="32" spans="1:15" s="316" customFormat="1" ht="20.100000000000001" customHeight="1" thickBot="1" x14ac:dyDescent="0.3">
      <c r="B32" s="333"/>
    </row>
    <row r="33" spans="1:8" s="316" customFormat="1" ht="20.100000000000001" customHeight="1" x14ac:dyDescent="0.25">
      <c r="A33" s="463" t="s">
        <v>256</v>
      </c>
      <c r="B33" s="464"/>
      <c r="C33" s="464"/>
      <c r="D33" s="464"/>
      <c r="E33" s="465"/>
      <c r="F33" s="338"/>
      <c r="G33" s="338"/>
      <c r="H33" s="338"/>
    </row>
    <row r="34" spans="1:8" s="316" customFormat="1" ht="20.100000000000001" customHeight="1" x14ac:dyDescent="0.25">
      <c r="A34" s="408" t="s">
        <v>258</v>
      </c>
      <c r="B34" s="409">
        <f>B8</f>
        <v>0</v>
      </c>
      <c r="C34" s="328"/>
      <c r="D34" s="382" t="s">
        <v>209</v>
      </c>
      <c r="E34" s="410" t="s">
        <v>261</v>
      </c>
      <c r="F34" s="338"/>
      <c r="G34" s="338"/>
      <c r="H34" s="338"/>
    </row>
    <row r="35" spans="1:8" s="316" customFormat="1" ht="20.100000000000001" customHeight="1" x14ac:dyDescent="0.2">
      <c r="A35" s="411" t="s">
        <v>250</v>
      </c>
      <c r="B35" s="412">
        <v>0</v>
      </c>
      <c r="C35" s="383"/>
      <c r="D35" s="413"/>
      <c r="E35" s="414" t="s">
        <v>251</v>
      </c>
      <c r="F35" s="338"/>
      <c r="G35" s="338"/>
      <c r="H35" s="338"/>
    </row>
    <row r="36" spans="1:8" s="316" customFormat="1" ht="20.100000000000001" customHeight="1" x14ac:dyDescent="0.2">
      <c r="A36" s="411" t="s">
        <v>255</v>
      </c>
      <c r="B36" s="415">
        <v>0</v>
      </c>
      <c r="C36" s="340"/>
      <c r="D36" s="413"/>
      <c r="E36" s="414" t="s">
        <v>260</v>
      </c>
      <c r="F36" s="338"/>
      <c r="G36" s="338"/>
      <c r="H36" s="338"/>
    </row>
    <row r="37" spans="1:8" s="315" customFormat="1" ht="20.100000000000001" customHeight="1" x14ac:dyDescent="0.25">
      <c r="A37" s="411" t="s">
        <v>257</v>
      </c>
      <c r="B37" s="415">
        <v>0</v>
      </c>
      <c r="C37" s="340"/>
      <c r="D37" s="413"/>
      <c r="E37" s="414" t="s">
        <v>259</v>
      </c>
      <c r="F37" s="419"/>
      <c r="G37" s="419"/>
      <c r="H37" s="419"/>
    </row>
    <row r="38" spans="1:8" s="316" customFormat="1" ht="20.100000000000001" customHeight="1" x14ac:dyDescent="0.25">
      <c r="A38" s="416" t="s">
        <v>284</v>
      </c>
      <c r="B38" s="365">
        <f>B34-SUM(B35:B37)</f>
        <v>0</v>
      </c>
      <c r="C38" s="367"/>
      <c r="D38" s="417"/>
      <c r="E38" s="418"/>
      <c r="F38" s="338"/>
      <c r="G38" s="338"/>
      <c r="H38" s="338"/>
    </row>
    <row r="39" spans="1:8" s="315" customFormat="1" ht="20.100000000000001" customHeight="1" x14ac:dyDescent="0.25">
      <c r="A39" s="420" t="s">
        <v>285</v>
      </c>
      <c r="B39" s="439">
        <f>'Sources &amp; Uses'!I57</f>
        <v>0</v>
      </c>
      <c r="C39" s="338"/>
      <c r="D39" s="413"/>
      <c r="E39" s="421"/>
      <c r="F39" s="419"/>
      <c r="G39" s="419"/>
      <c r="H39" s="419"/>
    </row>
    <row r="40" spans="1:8" s="315" customFormat="1" ht="20.100000000000001" customHeight="1" x14ac:dyDescent="0.25">
      <c r="A40" s="422" t="s">
        <v>243</v>
      </c>
      <c r="B40" s="440">
        <f>B38-B39</f>
        <v>0</v>
      </c>
      <c r="C40" s="423"/>
      <c r="D40" s="424">
        <f>B40+SUM(B45:B45)</f>
        <v>0</v>
      </c>
      <c r="E40" s="425" t="s">
        <v>289</v>
      </c>
      <c r="F40" s="419"/>
      <c r="G40" s="419"/>
      <c r="H40" s="419"/>
    </row>
    <row r="41" spans="1:8" s="316" customFormat="1" ht="20.100000000000001" customHeight="1" x14ac:dyDescent="0.25">
      <c r="A41" s="426"/>
      <c r="B41" s="441"/>
      <c r="C41" s="427"/>
      <c r="D41" s="428"/>
      <c r="E41" s="429"/>
      <c r="F41" s="338"/>
      <c r="G41" s="338"/>
      <c r="H41" s="338"/>
    </row>
    <row r="42" spans="1:8" s="316" customFormat="1" ht="20.100000000000001" customHeight="1" x14ac:dyDescent="0.25">
      <c r="A42" s="408" t="s">
        <v>286</v>
      </c>
      <c r="B42" s="442">
        <f>'Sources &amp; Uses'!I9</f>
        <v>0</v>
      </c>
      <c r="C42" s="328"/>
      <c r="D42" s="382" t="s">
        <v>209</v>
      </c>
      <c r="E42" s="410" t="s">
        <v>261</v>
      </c>
      <c r="F42" s="338"/>
      <c r="G42" s="338"/>
      <c r="H42" s="338"/>
    </row>
    <row r="43" spans="1:8" s="316" customFormat="1" ht="20.100000000000001" customHeight="1" x14ac:dyDescent="0.2">
      <c r="A43" s="411" t="s">
        <v>254</v>
      </c>
      <c r="B43" s="443">
        <f>B42-('Sources &amp; Uses'!I10-'Sources &amp; Uses'!I5-'Sources &amp; Uses'!I6+B8)+'Sources &amp; Uses'!I57</f>
        <v>0</v>
      </c>
      <c r="C43" s="340"/>
      <c r="D43" s="431" t="s">
        <v>291</v>
      </c>
      <c r="E43" s="414" t="s">
        <v>253</v>
      </c>
      <c r="F43" s="338"/>
      <c r="G43" s="338"/>
      <c r="H43" s="338"/>
    </row>
    <row r="44" spans="1:8" s="316" customFormat="1" ht="20.100000000000001" customHeight="1" x14ac:dyDescent="0.2">
      <c r="A44" s="411" t="s">
        <v>292</v>
      </c>
      <c r="B44" s="444">
        <v>0</v>
      </c>
      <c r="C44" s="340"/>
      <c r="D44" s="413"/>
      <c r="E44" s="414" t="s">
        <v>293</v>
      </c>
      <c r="F44" s="338"/>
      <c r="G44" s="338"/>
      <c r="H44" s="338"/>
    </row>
    <row r="45" spans="1:8" s="315" customFormat="1" ht="20.100000000000001" customHeight="1" x14ac:dyDescent="0.25">
      <c r="A45" s="411" t="s">
        <v>262</v>
      </c>
      <c r="B45" s="447">
        <f>B9</f>
        <v>0</v>
      </c>
      <c r="C45" s="340"/>
      <c r="D45" s="430"/>
      <c r="E45" s="414" t="s">
        <v>252</v>
      </c>
      <c r="F45" s="419"/>
      <c r="G45" s="419"/>
      <c r="H45" s="419"/>
    </row>
    <row r="46" spans="1:8" ht="20.100000000000001" customHeight="1" thickBot="1" x14ac:dyDescent="0.3">
      <c r="A46" s="437" t="s">
        <v>287</v>
      </c>
      <c r="B46" s="435">
        <f>B42-SUM(B43:B45)</f>
        <v>0</v>
      </c>
      <c r="C46" s="434"/>
      <c r="D46" s="436"/>
      <c r="E46" s="438" t="s">
        <v>288</v>
      </c>
    </row>
  </sheetData>
  <mergeCells count="8">
    <mergeCell ref="A33:E33"/>
    <mergeCell ref="D28:E29"/>
    <mergeCell ref="G5:O5"/>
    <mergeCell ref="A5:E5"/>
    <mergeCell ref="D19:E19"/>
    <mergeCell ref="D13:E13"/>
    <mergeCell ref="A18:E18"/>
    <mergeCell ref="A12:E12"/>
  </mergeCells>
  <conditionalFormatting sqref="D40">
    <cfRule type="cellIs" dxfId="1" priority="1" stopIfTrue="1" operator="notEqual">
      <formula>0</formula>
    </cfRule>
  </conditionalFormatting>
  <hyperlinks>
    <hyperlink ref="G5:O5" r:id="rId1" display="FY17 Rhode Island Income Limits (Provided for reference, use municipal limits)" xr:uid="{00000000-0004-0000-0300-000000000000}"/>
  </hyperlinks>
  <pageMargins left="0.7" right="0.7" top="0.75" bottom="0.75" header="0.3" footer="0.3"/>
  <pageSetup scale="76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3"/>
  <sheetViews>
    <sheetView zoomScaleNormal="100" workbookViewId="0">
      <selection activeCell="N19" sqref="N19"/>
    </sheetView>
  </sheetViews>
  <sheetFormatPr defaultRowHeight="12.75" x14ac:dyDescent="0.2"/>
  <cols>
    <col min="1" max="1" width="29.42578125" customWidth="1"/>
    <col min="2" max="2" width="19.7109375" customWidth="1"/>
    <col min="3" max="3" width="5.7109375" customWidth="1"/>
    <col min="4" max="4" width="19.7109375" customWidth="1"/>
    <col min="5" max="5" width="13.140625" customWidth="1"/>
    <col min="8" max="8" width="33.5703125" customWidth="1"/>
    <col min="9" max="14" width="9.28515625" customWidth="1"/>
    <col min="15" max="15" width="10.28515625" bestFit="1" customWidth="1"/>
    <col min="16" max="16" width="10.140625" customWidth="1"/>
  </cols>
  <sheetData>
    <row r="1" spans="1:16" ht="20.100000000000001" customHeight="1" x14ac:dyDescent="0.25">
      <c r="A1" s="312" t="s">
        <v>248</v>
      </c>
    </row>
    <row r="2" spans="1:16" ht="20.100000000000001" customHeight="1" x14ac:dyDescent="0.25">
      <c r="A2" s="312"/>
    </row>
    <row r="3" spans="1:16" s="316" customFormat="1" ht="20.100000000000001" customHeight="1" x14ac:dyDescent="0.25">
      <c r="A3" s="346" t="str">
        <f>'Sources &amp; Uses'!B2</f>
        <v>Name</v>
      </c>
    </row>
    <row r="4" spans="1:16" s="316" customFormat="1" ht="20.100000000000001" customHeight="1" x14ac:dyDescent="0.25">
      <c r="A4" s="405" t="s">
        <v>275</v>
      </c>
    </row>
    <row r="5" spans="1:16" s="316" customFormat="1" ht="20.100000000000001" customHeight="1" x14ac:dyDescent="0.25">
      <c r="A5" s="470" t="s">
        <v>226</v>
      </c>
      <c r="B5" s="471"/>
      <c r="C5" s="471"/>
      <c r="D5" s="471"/>
      <c r="E5" s="472"/>
      <c r="H5" s="467" t="s">
        <v>304</v>
      </c>
      <c r="I5" s="468"/>
      <c r="J5" s="468"/>
      <c r="K5" s="468"/>
      <c r="L5" s="468"/>
      <c r="M5" s="468"/>
      <c r="N5" s="468"/>
      <c r="O5" s="468"/>
      <c r="P5" s="469"/>
    </row>
    <row r="6" spans="1:16" s="316" customFormat="1" ht="20.100000000000001" customHeight="1" x14ac:dyDescent="0.2">
      <c r="A6" s="334" t="s">
        <v>195</v>
      </c>
      <c r="B6" s="335">
        <v>0.8</v>
      </c>
      <c r="C6" s="336"/>
      <c r="D6" s="336" t="s">
        <v>199</v>
      </c>
      <c r="E6" s="345">
        <f>(B8-B9)*(1-B10)</f>
        <v>0</v>
      </c>
      <c r="F6" s="317"/>
      <c r="H6" s="318" t="s">
        <v>303</v>
      </c>
      <c r="I6" s="319" t="s">
        <v>215</v>
      </c>
      <c r="J6" s="319" t="s">
        <v>216</v>
      </c>
      <c r="K6" s="319" t="s">
        <v>217</v>
      </c>
      <c r="L6" s="319" t="s">
        <v>218</v>
      </c>
      <c r="M6" s="319" t="s">
        <v>219</v>
      </c>
      <c r="N6" s="319" t="s">
        <v>220</v>
      </c>
      <c r="O6" s="319" t="s">
        <v>221</v>
      </c>
      <c r="P6" s="320" t="s">
        <v>222</v>
      </c>
    </row>
    <row r="7" spans="1:16" s="316" customFormat="1" ht="20.100000000000001" customHeight="1" x14ac:dyDescent="0.2">
      <c r="A7" s="330" t="s">
        <v>196</v>
      </c>
      <c r="B7" s="337">
        <v>0</v>
      </c>
      <c r="C7" s="338"/>
      <c r="D7" s="338" t="s">
        <v>94</v>
      </c>
      <c r="E7" s="339">
        <v>0.05</v>
      </c>
      <c r="F7" s="317"/>
      <c r="H7" s="318" t="s">
        <v>302</v>
      </c>
      <c r="I7" s="321">
        <v>21500</v>
      </c>
      <c r="J7" s="321">
        <v>24600</v>
      </c>
      <c r="K7" s="321">
        <v>27650</v>
      </c>
      <c r="L7" s="321">
        <v>30700</v>
      </c>
      <c r="M7" s="321">
        <v>35140</v>
      </c>
      <c r="N7" s="321">
        <v>40280</v>
      </c>
      <c r="O7" s="321">
        <v>45420</v>
      </c>
      <c r="P7" s="322">
        <v>50560</v>
      </c>
    </row>
    <row r="8" spans="1:16" s="316" customFormat="1" ht="20.100000000000001" customHeight="1" x14ac:dyDescent="0.2">
      <c r="A8" s="318" t="s">
        <v>263</v>
      </c>
      <c r="B8" s="448">
        <v>0</v>
      </c>
      <c r="C8" s="319"/>
      <c r="D8" s="338" t="s">
        <v>92</v>
      </c>
      <c r="E8" s="341">
        <v>360</v>
      </c>
      <c r="F8" s="317"/>
      <c r="G8" s="317"/>
      <c r="H8" s="318" t="s">
        <v>223</v>
      </c>
      <c r="I8" s="321">
        <v>35850</v>
      </c>
      <c r="J8" s="321">
        <v>41000</v>
      </c>
      <c r="K8" s="321">
        <v>46100</v>
      </c>
      <c r="L8" s="321">
        <v>51200</v>
      </c>
      <c r="M8" s="321">
        <v>55300</v>
      </c>
      <c r="N8" s="321">
        <v>59400</v>
      </c>
      <c r="O8" s="321">
        <v>63500</v>
      </c>
      <c r="P8" s="322">
        <v>67600</v>
      </c>
    </row>
    <row r="9" spans="1:16" s="316" customFormat="1" ht="20.100000000000001" customHeight="1" x14ac:dyDescent="0.2">
      <c r="A9" s="318" t="s">
        <v>294</v>
      </c>
      <c r="B9" s="448">
        <v>0</v>
      </c>
      <c r="C9" s="319"/>
      <c r="D9" s="338"/>
      <c r="E9" s="341"/>
      <c r="G9" s="317"/>
      <c r="H9" s="318" t="s">
        <v>300</v>
      </c>
      <c r="I9" s="480">
        <v>43020</v>
      </c>
      <c r="J9" s="480">
        <v>49200</v>
      </c>
      <c r="K9" s="480">
        <v>55320</v>
      </c>
      <c r="L9" s="480">
        <v>61440</v>
      </c>
      <c r="M9" s="480">
        <v>66360</v>
      </c>
      <c r="N9" s="480">
        <v>71280</v>
      </c>
      <c r="O9" s="480">
        <v>76200</v>
      </c>
      <c r="P9" s="481">
        <v>81120</v>
      </c>
    </row>
    <row r="10" spans="1:16" s="316" customFormat="1" ht="20.100000000000001" customHeight="1" x14ac:dyDescent="0.2">
      <c r="A10" s="342" t="s">
        <v>194</v>
      </c>
      <c r="B10" s="343">
        <v>0.05</v>
      </c>
      <c r="C10" s="344"/>
      <c r="D10" s="328" t="s">
        <v>200</v>
      </c>
      <c r="E10" s="332">
        <f>PMT(E7/12,E8,E6)</f>
        <v>0</v>
      </c>
      <c r="G10" s="317"/>
      <c r="H10" s="323" t="s">
        <v>224</v>
      </c>
      <c r="I10" s="324">
        <v>57350</v>
      </c>
      <c r="J10" s="324">
        <v>65550</v>
      </c>
      <c r="K10" s="324">
        <v>73750</v>
      </c>
      <c r="L10" s="324">
        <v>81900</v>
      </c>
      <c r="M10" s="324">
        <v>88500</v>
      </c>
      <c r="N10" s="324">
        <v>95050</v>
      </c>
      <c r="O10" s="324">
        <v>101600</v>
      </c>
      <c r="P10" s="325">
        <v>108150</v>
      </c>
    </row>
    <row r="11" spans="1:16" s="316" customFormat="1" ht="20.100000000000001" customHeight="1" x14ac:dyDescent="0.2">
      <c r="A11" s="319"/>
      <c r="B11" s="371"/>
      <c r="C11" s="319"/>
      <c r="D11" s="338"/>
      <c r="E11" s="370"/>
      <c r="L11" s="432"/>
    </row>
    <row r="12" spans="1:16" s="316" customFormat="1" ht="20.100000000000001" customHeight="1" x14ac:dyDescent="0.25">
      <c r="A12" s="470" t="s">
        <v>201</v>
      </c>
      <c r="B12" s="471"/>
      <c r="C12" s="471"/>
      <c r="D12" s="471"/>
      <c r="E12" s="472"/>
    </row>
    <row r="13" spans="1:16" s="316" customFormat="1" ht="20.100000000000001" customHeight="1" x14ac:dyDescent="0.2">
      <c r="A13" s="330"/>
      <c r="B13" s="329" t="s">
        <v>197</v>
      </c>
      <c r="C13" s="338"/>
      <c r="D13" s="473" t="s">
        <v>209</v>
      </c>
      <c r="E13" s="474"/>
    </row>
    <row r="14" spans="1:16" s="316" customFormat="1" ht="20.100000000000001" customHeight="1" x14ac:dyDescent="0.2">
      <c r="A14" s="330" t="s">
        <v>202</v>
      </c>
      <c r="B14" s="362">
        <f>-E10</f>
        <v>0</v>
      </c>
      <c r="C14" s="338"/>
      <c r="D14" s="380"/>
      <c r="E14" s="341"/>
    </row>
    <row r="15" spans="1:16" s="316" customFormat="1" ht="20.100000000000001" customHeight="1" x14ac:dyDescent="0.2">
      <c r="A15" s="330" t="s">
        <v>204</v>
      </c>
      <c r="B15" s="364">
        <v>0</v>
      </c>
      <c r="C15" s="338"/>
      <c r="D15" s="380"/>
      <c r="E15" s="341"/>
    </row>
    <row r="16" spans="1:16" s="316" customFormat="1" ht="20.100000000000001" customHeight="1" x14ac:dyDescent="0.2">
      <c r="A16" s="330" t="s">
        <v>131</v>
      </c>
      <c r="B16" s="364">
        <v>0</v>
      </c>
      <c r="C16" s="338"/>
      <c r="D16" s="380"/>
      <c r="E16" s="341"/>
    </row>
    <row r="17" spans="1:16" s="316" customFormat="1" ht="20.100000000000001" customHeight="1" x14ac:dyDescent="0.2">
      <c r="A17" s="330" t="s">
        <v>203</v>
      </c>
      <c r="B17" s="364">
        <v>0</v>
      </c>
      <c r="C17" s="338"/>
      <c r="D17" s="382"/>
      <c r="E17" s="341"/>
    </row>
    <row r="18" spans="1:16" s="316" customFormat="1" ht="20.100000000000001" customHeight="1" x14ac:dyDescent="0.25">
      <c r="A18" s="361" t="s">
        <v>241</v>
      </c>
      <c r="B18" s="365">
        <f>SUM(B14:B17)</f>
        <v>0</v>
      </c>
      <c r="C18" s="372"/>
      <c r="D18" s="316" t="s">
        <v>225</v>
      </c>
      <c r="E18" s="373"/>
    </row>
    <row r="19" spans="1:16" s="316" customFormat="1" ht="20.100000000000001" customHeight="1" x14ac:dyDescent="0.2">
      <c r="A19" s="342" t="s">
        <v>198</v>
      </c>
      <c r="B19" s="326">
        <v>0</v>
      </c>
      <c r="C19" s="372"/>
      <c r="D19" s="381"/>
      <c r="E19" s="373"/>
    </row>
    <row r="20" spans="1:16" s="316" customFormat="1" ht="20.100000000000001" customHeight="1" x14ac:dyDescent="0.2">
      <c r="A20" s="323" t="s">
        <v>240</v>
      </c>
      <c r="B20" s="366">
        <f>B18+B19</f>
        <v>0</v>
      </c>
      <c r="C20" s="372"/>
      <c r="D20" s="372"/>
      <c r="E20" s="373"/>
    </row>
    <row r="21" spans="1:16" s="316" customFormat="1" ht="20.100000000000001" customHeight="1" x14ac:dyDescent="0.2">
      <c r="H21"/>
      <c r="I21"/>
      <c r="J21"/>
      <c r="K21"/>
      <c r="L21"/>
      <c r="M21"/>
      <c r="N21"/>
      <c r="O21"/>
      <c r="P21"/>
    </row>
    <row r="22" spans="1:16" s="316" customFormat="1" ht="20.100000000000001" customHeight="1" x14ac:dyDescent="0.25">
      <c r="A22" s="315" t="s">
        <v>214</v>
      </c>
      <c r="B22" s="445" t="e">
        <f>B18/B33</f>
        <v>#DIV/0!</v>
      </c>
    </row>
    <row r="23" spans="1:16" s="316" customFormat="1" ht="20.100000000000001" customHeight="1" x14ac:dyDescent="0.2">
      <c r="A23" s="316" t="s">
        <v>212</v>
      </c>
      <c r="B23" s="446" t="e">
        <f>B20/B33</f>
        <v>#DIV/0!</v>
      </c>
      <c r="H23"/>
      <c r="I23"/>
      <c r="J23"/>
      <c r="K23"/>
      <c r="L23"/>
      <c r="M23"/>
      <c r="N23"/>
      <c r="O23"/>
      <c r="P23"/>
    </row>
    <row r="24" spans="1:16" ht="20.100000000000001" customHeight="1" x14ac:dyDescent="0.25">
      <c r="A24" s="346" t="str">
        <f>A3</f>
        <v>Name</v>
      </c>
      <c r="B24" s="316"/>
      <c r="C24" s="316"/>
      <c r="D24" s="316"/>
      <c r="E24" s="316"/>
      <c r="F24" s="316"/>
      <c r="G24" s="316"/>
    </row>
    <row r="25" spans="1:16" s="316" customFormat="1" ht="20.100000000000001" customHeight="1" x14ac:dyDescent="0.25">
      <c r="A25" s="476" t="s">
        <v>242</v>
      </c>
      <c r="B25" s="476"/>
      <c r="C25" s="476"/>
      <c r="D25" s="476"/>
      <c r="E25" s="476"/>
    </row>
    <row r="26" spans="1:16" s="316" customFormat="1" ht="20.100000000000001" customHeight="1" x14ac:dyDescent="0.25">
      <c r="A26" s="470" t="s">
        <v>207</v>
      </c>
      <c r="B26" s="471"/>
      <c r="C26" s="471"/>
      <c r="D26" s="471"/>
      <c r="E26" s="472"/>
    </row>
    <row r="27" spans="1:16" s="316" customFormat="1" ht="20.100000000000001" customHeight="1" x14ac:dyDescent="0.2">
      <c r="A27" s="330"/>
      <c r="B27" s="329" t="s">
        <v>197</v>
      </c>
      <c r="C27" s="338"/>
      <c r="D27" s="473" t="s">
        <v>209</v>
      </c>
      <c r="E27" s="474"/>
    </row>
    <row r="28" spans="1:16" s="316" customFormat="1" ht="20.100000000000001" customHeight="1" x14ac:dyDescent="0.2">
      <c r="A28" s="330" t="s">
        <v>205</v>
      </c>
      <c r="B28" s="364">
        <v>0</v>
      </c>
      <c r="C28" s="368"/>
      <c r="D28" s="380"/>
      <c r="E28" s="341"/>
    </row>
    <row r="29" spans="1:16" s="316" customFormat="1" ht="20.100000000000001" customHeight="1" x14ac:dyDescent="0.2">
      <c r="A29" s="330" t="s">
        <v>246</v>
      </c>
      <c r="B29" s="364">
        <v>0</v>
      </c>
      <c r="C29" s="368"/>
      <c r="D29" s="380"/>
      <c r="E29" s="341"/>
    </row>
    <row r="30" spans="1:16" s="316" customFormat="1" ht="20.100000000000001" customHeight="1" x14ac:dyDescent="0.2">
      <c r="A30" s="330" t="s">
        <v>247</v>
      </c>
      <c r="B30" s="364">
        <v>0</v>
      </c>
      <c r="C30" s="368"/>
      <c r="D30" s="380"/>
      <c r="E30" s="341"/>
    </row>
    <row r="31" spans="1:16" s="316" customFormat="1" ht="20.100000000000001" customHeight="1" x14ac:dyDescent="0.2">
      <c r="A31" s="330" t="s">
        <v>114</v>
      </c>
      <c r="B31" s="364">
        <v>0</v>
      </c>
      <c r="C31" s="368"/>
      <c r="D31" s="380"/>
      <c r="E31" s="341"/>
    </row>
    <row r="32" spans="1:16" s="316" customFormat="1" ht="20.100000000000001" customHeight="1" x14ac:dyDescent="0.2">
      <c r="A32" s="330" t="s">
        <v>206</v>
      </c>
      <c r="B32" s="326">
        <v>0</v>
      </c>
      <c r="C32" s="338"/>
      <c r="D32" s="380"/>
      <c r="E32" s="341"/>
    </row>
    <row r="33" spans="1:7" s="316" customFormat="1" ht="20.100000000000001" customHeight="1" x14ac:dyDescent="0.2">
      <c r="A33" s="323" t="s">
        <v>208</v>
      </c>
      <c r="B33" s="369">
        <f>SUM(B28:B32)</f>
        <v>0</v>
      </c>
      <c r="C33" s="366"/>
      <c r="D33" s="328"/>
      <c r="E33" s="331"/>
    </row>
    <row r="34" spans="1:7" ht="20.100000000000001" customHeight="1" x14ac:dyDescent="0.2">
      <c r="A34" s="338"/>
      <c r="B34" s="362"/>
      <c r="C34" s="370"/>
      <c r="D34" s="338"/>
      <c r="E34" s="338"/>
      <c r="F34" s="316"/>
      <c r="G34" s="316"/>
    </row>
    <row r="35" spans="1:7" ht="20.100000000000001" customHeight="1" x14ac:dyDescent="0.25">
      <c r="A35" s="470" t="s">
        <v>237</v>
      </c>
      <c r="B35" s="471"/>
      <c r="C35" s="471"/>
      <c r="D35" s="471"/>
      <c r="E35" s="472"/>
      <c r="F35" s="316"/>
      <c r="G35" s="316"/>
    </row>
    <row r="36" spans="1:7" ht="20.100000000000001" customHeight="1" x14ac:dyDescent="0.2">
      <c r="A36" s="374" t="s">
        <v>227</v>
      </c>
      <c r="B36" s="348">
        <f>B33</f>
        <v>0</v>
      </c>
      <c r="C36" s="349"/>
      <c r="D36" s="350">
        <f>B33</f>
        <v>0</v>
      </c>
      <c r="E36" s="363"/>
      <c r="F36" s="316"/>
      <c r="G36" s="316"/>
    </row>
    <row r="37" spans="1:7" ht="20.100000000000001" customHeight="1" x14ac:dyDescent="0.25">
      <c r="A37" s="374" t="s">
        <v>228</v>
      </c>
      <c r="B37" s="356" t="s">
        <v>229</v>
      </c>
      <c r="C37" s="357"/>
      <c r="D37" s="358" t="s">
        <v>230</v>
      </c>
      <c r="E37" s="363"/>
      <c r="F37" s="316"/>
      <c r="G37" s="316"/>
    </row>
    <row r="38" spans="1:7" ht="20.100000000000001" customHeight="1" x14ac:dyDescent="0.2">
      <c r="A38" s="374" t="s">
        <v>236</v>
      </c>
      <c r="B38" s="351">
        <v>0.45</v>
      </c>
      <c r="C38" s="352"/>
      <c r="D38" s="351">
        <v>0.3</v>
      </c>
      <c r="E38" s="363"/>
      <c r="F38" s="316"/>
      <c r="G38" s="316"/>
    </row>
    <row r="39" spans="1:7" ht="20.100000000000001" customHeight="1" x14ac:dyDescent="0.2">
      <c r="A39" s="374" t="s">
        <v>239</v>
      </c>
      <c r="B39" s="353">
        <f>+B36*B38</f>
        <v>0</v>
      </c>
      <c r="C39" s="349"/>
      <c r="D39" s="433"/>
      <c r="E39" s="363"/>
      <c r="F39" s="316"/>
      <c r="G39" s="316"/>
    </row>
    <row r="40" spans="1:7" ht="20.100000000000001" customHeight="1" x14ac:dyDescent="0.2">
      <c r="A40" s="374"/>
      <c r="B40" s="353" t="s">
        <v>12</v>
      </c>
      <c r="C40" s="349"/>
      <c r="D40" s="347"/>
      <c r="E40" s="363"/>
      <c r="F40" s="316"/>
      <c r="G40" s="316"/>
    </row>
    <row r="41" spans="1:7" ht="20.100000000000001" customHeight="1" x14ac:dyDescent="0.2">
      <c r="A41" s="374" t="s">
        <v>231</v>
      </c>
      <c r="B41" s="359">
        <v>0</v>
      </c>
      <c r="C41" s="349"/>
      <c r="D41" s="378"/>
      <c r="E41" s="363"/>
      <c r="F41" s="316"/>
      <c r="G41" s="316"/>
    </row>
    <row r="42" spans="1:7" ht="20.100000000000001" customHeight="1" x14ac:dyDescent="0.2">
      <c r="A42" s="374" t="s">
        <v>232</v>
      </c>
      <c r="B42" s="359">
        <v>0</v>
      </c>
      <c r="C42" s="349"/>
      <c r="D42" s="378"/>
      <c r="E42" s="363"/>
      <c r="F42" s="316"/>
      <c r="G42" s="316"/>
    </row>
    <row r="43" spans="1:7" ht="20.100000000000001" customHeight="1" x14ac:dyDescent="0.2">
      <c r="A43" s="374" t="s">
        <v>233</v>
      </c>
      <c r="B43" s="359">
        <v>0</v>
      </c>
      <c r="C43" s="349"/>
      <c r="D43" s="378"/>
      <c r="E43" s="363"/>
      <c r="F43" s="316"/>
      <c r="G43" s="316"/>
    </row>
    <row r="44" spans="1:7" ht="20.100000000000001" customHeight="1" x14ac:dyDescent="0.2">
      <c r="A44" s="374" t="s">
        <v>234</v>
      </c>
      <c r="B44" s="360">
        <v>0</v>
      </c>
      <c r="C44" s="349"/>
      <c r="D44" s="379"/>
      <c r="E44" s="363"/>
      <c r="F44" s="316"/>
      <c r="G44" s="316"/>
    </row>
    <row r="45" spans="1:7" ht="20.100000000000001" customHeight="1" x14ac:dyDescent="0.2">
      <c r="A45" s="374" t="s">
        <v>238</v>
      </c>
      <c r="B45" s="353">
        <f>SUM(B41:B44)</f>
        <v>0</v>
      </c>
      <c r="C45" s="349"/>
      <c r="D45" s="378"/>
      <c r="E45" s="363"/>
      <c r="F45" s="316"/>
      <c r="G45" s="316"/>
    </row>
    <row r="46" spans="1:7" ht="20.100000000000001" customHeight="1" x14ac:dyDescent="0.2">
      <c r="A46" s="374"/>
      <c r="B46" s="354"/>
      <c r="C46" s="349"/>
      <c r="D46" s="347"/>
      <c r="E46" s="363"/>
      <c r="F46" s="316"/>
      <c r="G46" s="316"/>
    </row>
    <row r="47" spans="1:7" ht="20.100000000000001" customHeight="1" x14ac:dyDescent="0.25">
      <c r="A47" s="375" t="s">
        <v>235</v>
      </c>
      <c r="B47" s="355">
        <f>B39-B45</f>
        <v>0</v>
      </c>
      <c r="C47" s="349"/>
      <c r="D47" s="355">
        <f>D36*D38</f>
        <v>0</v>
      </c>
      <c r="E47" s="363"/>
      <c r="F47" s="316"/>
      <c r="G47" s="316"/>
    </row>
    <row r="48" spans="1:7" ht="20.100000000000001" customHeight="1" x14ac:dyDescent="0.25">
      <c r="A48" s="375"/>
      <c r="B48" s="355"/>
      <c r="C48" s="349"/>
      <c r="D48" s="355"/>
      <c r="E48" s="363"/>
      <c r="F48" s="316"/>
      <c r="G48" s="316"/>
    </row>
    <row r="49" spans="1:7" ht="20.100000000000001" customHeight="1" x14ac:dyDescent="0.2">
      <c r="A49" s="374" t="s">
        <v>290</v>
      </c>
      <c r="B49" s="350">
        <f>B19</f>
        <v>0</v>
      </c>
      <c r="C49" s="349"/>
      <c r="D49" s="350">
        <f>B19</f>
        <v>0</v>
      </c>
      <c r="E49" s="363"/>
      <c r="F49" s="316"/>
      <c r="G49" s="316"/>
    </row>
    <row r="50" spans="1:7" ht="20.100000000000001" customHeight="1" x14ac:dyDescent="0.2">
      <c r="A50" s="330"/>
      <c r="B50" s="338"/>
      <c r="C50" s="338"/>
      <c r="D50" s="338"/>
      <c r="E50" s="363"/>
      <c r="F50" s="316"/>
      <c r="G50" s="316"/>
    </row>
    <row r="51" spans="1:7" ht="20.100000000000001" customHeight="1" x14ac:dyDescent="0.25">
      <c r="A51" s="376" t="s">
        <v>244</v>
      </c>
      <c r="B51" s="377">
        <f>B47-B49-B18</f>
        <v>0</v>
      </c>
      <c r="C51" s="328"/>
      <c r="D51" s="377">
        <f>D47-D49-B18</f>
        <v>0</v>
      </c>
      <c r="E51" s="331"/>
    </row>
    <row r="52" spans="1:7" ht="20.100000000000001" customHeight="1" x14ac:dyDescent="0.2"/>
    <row r="53" spans="1:7" x14ac:dyDescent="0.2">
      <c r="A53" s="475" t="s">
        <v>245</v>
      </c>
      <c r="B53" s="475"/>
      <c r="C53" s="475"/>
      <c r="D53" s="475"/>
      <c r="E53" s="475"/>
    </row>
  </sheetData>
  <mergeCells count="9">
    <mergeCell ref="A35:E35"/>
    <mergeCell ref="A53:E53"/>
    <mergeCell ref="A5:E5"/>
    <mergeCell ref="H5:P5"/>
    <mergeCell ref="A12:E12"/>
    <mergeCell ref="D13:E13"/>
    <mergeCell ref="A25:E25"/>
    <mergeCell ref="A26:E26"/>
    <mergeCell ref="D27:E27"/>
  </mergeCells>
  <conditionalFormatting sqref="B51 D51">
    <cfRule type="cellIs" dxfId="0" priority="1" stopIfTrue="1" operator="lessThanOrEqual">
      <formula>0</formula>
    </cfRule>
  </conditionalFormatting>
  <hyperlinks>
    <hyperlink ref="H5:P5" r:id="rId1" display="FY17 Rhode Island Income Limits (Provided for reference, use municipal limits)" xr:uid="{45BD73FA-096E-4A53-938F-A1E1F3AB699F}"/>
  </hyperlinks>
  <pageMargins left="0.7" right="0.7" top="0.75" bottom="0.75" header="0.3" footer="0.3"/>
  <pageSetup orientation="portrait" r:id="rId2"/>
  <rowBreaks count="1" manualBreakCount="1">
    <brk id="23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4"/>
  <sheetViews>
    <sheetView topLeftCell="A10" zoomScaleNormal="100" workbookViewId="0">
      <selection activeCell="E45" sqref="E45"/>
    </sheetView>
  </sheetViews>
  <sheetFormatPr defaultColWidth="9.140625" defaultRowHeight="14.25" x14ac:dyDescent="0.2"/>
  <cols>
    <col min="1" max="1" width="36" style="307" customWidth="1"/>
    <col min="2" max="2" width="17" style="307" customWidth="1"/>
    <col min="3" max="3" width="44.140625" style="384" customWidth="1"/>
    <col min="4" max="4" width="18.7109375" style="384" customWidth="1"/>
    <col min="5" max="6" width="18.7109375" style="307" customWidth="1"/>
    <col min="7" max="16384" width="9.140625" style="307"/>
  </cols>
  <sheetData>
    <row r="1" spans="1:5" ht="20.100000000000001" customHeight="1" x14ac:dyDescent="0.25">
      <c r="A1" s="311" t="s">
        <v>191</v>
      </c>
    </row>
    <row r="2" spans="1:5" ht="20.100000000000001" customHeight="1" x14ac:dyDescent="0.25">
      <c r="A2" s="308" t="str">
        <f>'Sources &amp; Uses'!B2</f>
        <v>Name</v>
      </c>
    </row>
    <row r="3" spans="1:5" ht="20.100000000000001" customHeight="1" x14ac:dyDescent="0.2"/>
    <row r="4" spans="1:5" ht="20.100000000000001" customHeight="1" x14ac:dyDescent="0.25">
      <c r="A4" s="477" t="s">
        <v>273</v>
      </c>
      <c r="B4" s="478"/>
      <c r="C4" s="479"/>
    </row>
    <row r="5" spans="1:5" ht="20.100000000000001" customHeight="1" x14ac:dyDescent="0.2">
      <c r="A5" s="398" t="s">
        <v>173</v>
      </c>
      <c r="B5" s="399" t="e">
        <f>'Sources &amp; Uses'!I57/'Sources &amp; Uses'!E2</f>
        <v>#DIV/0!</v>
      </c>
      <c r="C5" s="400" t="s">
        <v>155</v>
      </c>
    </row>
    <row r="6" spans="1:5" ht="20.100000000000001" customHeight="1" x14ac:dyDescent="0.2">
      <c r="A6" s="385"/>
      <c r="B6" s="401"/>
      <c r="C6" s="393"/>
    </row>
    <row r="7" spans="1:5" ht="20.100000000000001" customHeight="1" x14ac:dyDescent="0.2">
      <c r="A7" s="385" t="s">
        <v>174</v>
      </c>
      <c r="B7" s="362" t="e">
        <f>'Sources &amp; Uses'!I57/'Sources &amp; Uses'!I2</f>
        <v>#DIV/0!</v>
      </c>
      <c r="C7" s="393" t="s">
        <v>156</v>
      </c>
    </row>
    <row r="8" spans="1:5" ht="20.100000000000001" customHeight="1" x14ac:dyDescent="0.2">
      <c r="A8" s="385"/>
      <c r="B8" s="388"/>
      <c r="C8" s="393"/>
    </row>
    <row r="9" spans="1:5" ht="20.100000000000001" customHeight="1" x14ac:dyDescent="0.2">
      <c r="A9" s="385" t="s">
        <v>157</v>
      </c>
      <c r="B9" s="362" t="e">
        <f>'Sources &amp; Uses'!D10/'Sources &amp; Uses'!G2</f>
        <v>#DIV/0!</v>
      </c>
      <c r="C9" s="393" t="s">
        <v>175</v>
      </c>
      <c r="D9" s="384" t="s">
        <v>176</v>
      </c>
    </row>
    <row r="10" spans="1:5" ht="20.100000000000001" customHeight="1" x14ac:dyDescent="0.2">
      <c r="A10" s="385"/>
      <c r="B10" s="362"/>
      <c r="C10" s="393"/>
    </row>
    <row r="11" spans="1:5" ht="20.100000000000001" customHeight="1" x14ac:dyDescent="0.2">
      <c r="A11" s="385" t="s">
        <v>158</v>
      </c>
      <c r="B11" s="362" t="e">
        <f>'Sources &amp; Uses'!I9/'Sources &amp; Uses'!G2</f>
        <v>#DIV/0!</v>
      </c>
      <c r="C11" s="393" t="s">
        <v>159</v>
      </c>
    </row>
    <row r="12" spans="1:5" ht="20.100000000000001" customHeight="1" x14ac:dyDescent="0.2">
      <c r="A12" s="385"/>
      <c r="B12" s="388"/>
      <c r="C12" s="393"/>
    </row>
    <row r="13" spans="1:5" ht="20.100000000000001" customHeight="1" x14ac:dyDescent="0.2">
      <c r="A13" s="385" t="s">
        <v>160</v>
      </c>
      <c r="B13" s="368" t="e">
        <f>'Sources &amp; Uses'!G2/'Sources &amp; Uses'!E2</f>
        <v>#DIV/0!</v>
      </c>
      <c r="C13" s="393" t="s">
        <v>177</v>
      </c>
      <c r="E13" s="310"/>
    </row>
    <row r="14" spans="1:5" ht="20.100000000000001" customHeight="1" x14ac:dyDescent="0.2">
      <c r="A14" s="385"/>
      <c r="B14" s="368"/>
      <c r="C14" s="393"/>
    </row>
    <row r="15" spans="1:5" ht="20.100000000000001" customHeight="1" x14ac:dyDescent="0.2">
      <c r="A15" s="385" t="s">
        <v>161</v>
      </c>
      <c r="B15" s="368" t="e">
        <f>'Sources &amp; Uses'!I28/SUM('Sources &amp; Uses'!I19:I27)</f>
        <v>#DIV/0!</v>
      </c>
      <c r="C15" s="393" t="s">
        <v>178</v>
      </c>
    </row>
    <row r="16" spans="1:5" ht="20.100000000000001" customHeight="1" x14ac:dyDescent="0.2">
      <c r="A16" s="385"/>
      <c r="B16" s="368"/>
      <c r="C16" s="393"/>
    </row>
    <row r="17" spans="1:3" ht="20.100000000000001" customHeight="1" x14ac:dyDescent="0.2">
      <c r="A17" s="385" t="s">
        <v>162</v>
      </c>
      <c r="B17" s="368" t="e">
        <f>'Sources &amp; Uses'!I47/SUM('Sources &amp; Uses'!I30:I46)</f>
        <v>#DIV/0!</v>
      </c>
      <c r="C17" s="393" t="s">
        <v>179</v>
      </c>
    </row>
    <row r="18" spans="1:3" ht="20.100000000000001" customHeight="1" x14ac:dyDescent="0.2">
      <c r="A18" s="385"/>
      <c r="B18" s="368"/>
      <c r="C18" s="393"/>
    </row>
    <row r="19" spans="1:3" ht="20.100000000000001" customHeight="1" x14ac:dyDescent="0.2">
      <c r="A19" s="385" t="s">
        <v>183</v>
      </c>
      <c r="B19" s="368" t="e">
        <f>('Sources &amp; Uses'!I30+'Sources &amp; Uses'!I31+'Sources &amp; Uses'!I32)/('Sources &amp; Uses'!I18-'Sources &amp; Uses'!I28)</f>
        <v>#DIV/0!</v>
      </c>
      <c r="C19" s="393" t="s">
        <v>184</v>
      </c>
    </row>
    <row r="20" spans="1:3" ht="20.100000000000001" customHeight="1" x14ac:dyDescent="0.2">
      <c r="A20" s="385"/>
      <c r="B20" s="402"/>
      <c r="C20" s="393"/>
    </row>
    <row r="21" spans="1:3" ht="20.100000000000001" customHeight="1" x14ac:dyDescent="0.2">
      <c r="A21" s="385" t="s">
        <v>185</v>
      </c>
      <c r="B21" s="362" t="e">
        <f>'Sources &amp; Uses'!I13/'Sources &amp; Uses'!E2</f>
        <v>#DIV/0!</v>
      </c>
      <c r="C21" s="393" t="s">
        <v>186</v>
      </c>
    </row>
    <row r="22" spans="1:3" ht="20.100000000000001" customHeight="1" x14ac:dyDescent="0.2">
      <c r="A22" s="385"/>
      <c r="B22" s="362"/>
      <c r="C22" s="393"/>
    </row>
    <row r="23" spans="1:3" ht="20.100000000000001" customHeight="1" x14ac:dyDescent="0.2">
      <c r="A23" s="385" t="s">
        <v>188</v>
      </c>
      <c r="B23" s="368" t="e">
        <f>'Sources &amp; Uses'!I29/'Sources &amp; Uses'!I57</f>
        <v>#DIV/0!</v>
      </c>
      <c r="C23" s="393" t="s">
        <v>187</v>
      </c>
    </row>
    <row r="24" spans="1:3" ht="20.100000000000001" customHeight="1" x14ac:dyDescent="0.2">
      <c r="A24" s="385"/>
      <c r="B24" s="368"/>
      <c r="C24" s="393"/>
    </row>
    <row r="25" spans="1:3" ht="20.100000000000001" customHeight="1" x14ac:dyDescent="0.2">
      <c r="A25" s="385" t="s">
        <v>189</v>
      </c>
      <c r="B25" s="368" t="e">
        <f>'Sources &amp; Uses'!I48/'Sources &amp; Uses'!I57</f>
        <v>#DIV/0!</v>
      </c>
      <c r="C25" s="393" t="s">
        <v>190</v>
      </c>
    </row>
    <row r="26" spans="1:3" ht="20.100000000000001" customHeight="1" x14ac:dyDescent="0.2">
      <c r="A26" s="385"/>
      <c r="B26" s="402"/>
      <c r="C26" s="393"/>
    </row>
    <row r="27" spans="1:3" ht="20.100000000000001" customHeight="1" x14ac:dyDescent="0.2">
      <c r="A27" s="390" t="s">
        <v>163</v>
      </c>
      <c r="B27" s="403" t="e">
        <f>'Sources &amp; Uses'!I56/'Sources &amp; Uses'!I55</f>
        <v>#DIV/0!</v>
      </c>
      <c r="C27" s="397" t="s">
        <v>164</v>
      </c>
    </row>
    <row r="28" spans="1:3" ht="20.100000000000001" customHeight="1" x14ac:dyDescent="0.2">
      <c r="C28" s="309"/>
    </row>
    <row r="29" spans="1:3" ht="20.100000000000001" customHeight="1" x14ac:dyDescent="0.25">
      <c r="A29" s="477" t="s">
        <v>265</v>
      </c>
      <c r="B29" s="478"/>
      <c r="C29" s="479"/>
    </row>
    <row r="30" spans="1:3" ht="20.100000000000001" customHeight="1" x14ac:dyDescent="0.2">
      <c r="A30" s="385" t="s">
        <v>165</v>
      </c>
      <c r="B30" s="389" t="e">
        <f>Operating!F33/Operating!F30</f>
        <v>#DIV/0!</v>
      </c>
      <c r="C30" s="393" t="s">
        <v>166</v>
      </c>
    </row>
    <row r="31" spans="1:3" ht="20.100000000000001" customHeight="1" x14ac:dyDescent="0.2">
      <c r="A31" s="385"/>
      <c r="B31" s="388"/>
      <c r="C31" s="393"/>
    </row>
    <row r="32" spans="1:3" ht="20.100000000000001" customHeight="1" x14ac:dyDescent="0.2">
      <c r="A32" s="385" t="s">
        <v>167</v>
      </c>
      <c r="B32" s="386">
        <f>Operating!F10</f>
        <v>0</v>
      </c>
      <c r="C32" s="393"/>
    </row>
    <row r="33" spans="1:3" ht="20.100000000000001" customHeight="1" x14ac:dyDescent="0.2">
      <c r="A33" s="385"/>
      <c r="B33" s="386"/>
      <c r="C33" s="393"/>
    </row>
    <row r="34" spans="1:3" ht="20.100000000000001" customHeight="1" x14ac:dyDescent="0.2">
      <c r="A34" s="385" t="s">
        <v>168</v>
      </c>
      <c r="B34" s="394" t="e">
        <f>Operating!F57/Operating!O9</f>
        <v>#DIV/0!</v>
      </c>
      <c r="C34" s="393" t="s">
        <v>180</v>
      </c>
    </row>
    <row r="35" spans="1:3" ht="20.100000000000001" customHeight="1" x14ac:dyDescent="0.2">
      <c r="A35" s="385"/>
      <c r="B35" s="388"/>
      <c r="C35" s="393"/>
    </row>
    <row r="36" spans="1:3" ht="20.100000000000001" customHeight="1" x14ac:dyDescent="0.2">
      <c r="A36" s="385" t="s">
        <v>169</v>
      </c>
      <c r="B36" s="395" t="e">
        <f>Operating!C14</f>
        <v>#DIV/0!</v>
      </c>
      <c r="C36" s="393"/>
    </row>
    <row r="37" spans="1:3" ht="20.100000000000001" customHeight="1" x14ac:dyDescent="0.2">
      <c r="A37" s="385" t="s">
        <v>170</v>
      </c>
      <c r="B37" s="389" t="e">
        <f>Operating!F67</f>
        <v>#DIV/0!</v>
      </c>
      <c r="C37" s="393"/>
    </row>
    <row r="38" spans="1:3" ht="20.100000000000001" customHeight="1" x14ac:dyDescent="0.2">
      <c r="A38" s="385"/>
      <c r="B38" s="389"/>
      <c r="C38" s="393"/>
    </row>
    <row r="39" spans="1:3" ht="20.100000000000001" customHeight="1" x14ac:dyDescent="0.2">
      <c r="A39" s="385" t="s">
        <v>171</v>
      </c>
      <c r="B39" s="395" t="e">
        <f>Operating!C17</f>
        <v>#DIV/0!</v>
      </c>
      <c r="C39" s="393"/>
    </row>
    <row r="40" spans="1:3" ht="20.100000000000001" customHeight="1" x14ac:dyDescent="0.2">
      <c r="A40" s="390" t="s">
        <v>172</v>
      </c>
      <c r="B40" s="396" t="e">
        <f>Operating!T67</f>
        <v>#DIV/0!</v>
      </c>
      <c r="C40" s="397"/>
    </row>
    <row r="41" spans="1:3" ht="20.100000000000001" customHeight="1" x14ac:dyDescent="0.2"/>
    <row r="42" spans="1:3" ht="20.100000000000001" customHeight="1" x14ac:dyDescent="0.25">
      <c r="A42" s="477" t="s">
        <v>266</v>
      </c>
      <c r="B42" s="478"/>
      <c r="C42" s="479"/>
    </row>
    <row r="43" spans="1:3" ht="20.100000000000001" customHeight="1" x14ac:dyDescent="0.2">
      <c r="A43" s="385" t="s">
        <v>263</v>
      </c>
      <c r="B43" s="386">
        <f>Disposition!B8</f>
        <v>0</v>
      </c>
      <c r="C43" s="387"/>
    </row>
    <row r="44" spans="1:3" ht="20.100000000000001" customHeight="1" x14ac:dyDescent="0.2">
      <c r="A44" s="385"/>
      <c r="B44" s="386"/>
      <c r="C44" s="387"/>
    </row>
    <row r="45" spans="1:3" ht="20.100000000000001" customHeight="1" x14ac:dyDescent="0.2">
      <c r="A45" s="385" t="s">
        <v>267</v>
      </c>
      <c r="B45" s="386" t="e">
        <f>'HB Assistance'!B8/'Sources &amp; Uses'!E2</f>
        <v>#DIV/0!</v>
      </c>
      <c r="C45" s="387" t="s">
        <v>268</v>
      </c>
    </row>
    <row r="46" spans="1:3" ht="20.100000000000001" customHeight="1" x14ac:dyDescent="0.2">
      <c r="A46" s="385"/>
      <c r="B46" s="388"/>
      <c r="C46" s="387"/>
    </row>
    <row r="47" spans="1:3" ht="20.100000000000001" customHeight="1" x14ac:dyDescent="0.2">
      <c r="A47" s="385" t="s">
        <v>269</v>
      </c>
      <c r="B47" s="389" t="e">
        <f>Disposition!B30</f>
        <v>#DIV/0!</v>
      </c>
      <c r="C47" s="387" t="s">
        <v>270</v>
      </c>
    </row>
    <row r="48" spans="1:3" ht="20.100000000000001" customHeight="1" x14ac:dyDescent="0.2">
      <c r="A48" s="385"/>
      <c r="B48" s="388"/>
      <c r="C48" s="387"/>
    </row>
    <row r="49" spans="1:4" ht="20.100000000000001" customHeight="1" x14ac:dyDescent="0.2">
      <c r="A49" s="390" t="s">
        <v>195</v>
      </c>
      <c r="B49" s="391">
        <f>Disposition!B14*12/71100</f>
        <v>0</v>
      </c>
      <c r="C49" s="392" t="s">
        <v>272</v>
      </c>
      <c r="D49" s="384" t="s">
        <v>271</v>
      </c>
    </row>
    <row r="50" spans="1:4" ht="20.100000000000001" customHeight="1" x14ac:dyDescent="0.2"/>
    <row r="51" spans="1:4" ht="20.100000000000001" customHeight="1" x14ac:dyDescent="0.2"/>
    <row r="52" spans="1:4" ht="20.100000000000001" customHeight="1" x14ac:dyDescent="0.2"/>
    <row r="53" spans="1:4" ht="20.100000000000001" customHeight="1" x14ac:dyDescent="0.2"/>
    <row r="54" spans="1:4" ht="20.100000000000001" customHeight="1" x14ac:dyDescent="0.2"/>
    <row r="55" spans="1:4" ht="20.100000000000001" customHeight="1" x14ac:dyDescent="0.2"/>
    <row r="56" spans="1:4" ht="20.100000000000001" customHeight="1" x14ac:dyDescent="0.2"/>
    <row r="57" spans="1:4" ht="20.100000000000001" customHeight="1" x14ac:dyDescent="0.2"/>
    <row r="58" spans="1:4" ht="20.100000000000001" customHeight="1" x14ac:dyDescent="0.2"/>
    <row r="59" spans="1:4" ht="20.100000000000001" customHeight="1" x14ac:dyDescent="0.2"/>
    <row r="60" spans="1:4" ht="20.100000000000001" customHeight="1" x14ac:dyDescent="0.2"/>
    <row r="61" spans="1:4" ht="20.100000000000001" customHeight="1" x14ac:dyDescent="0.2"/>
    <row r="62" spans="1:4" ht="20.100000000000001" customHeight="1" x14ac:dyDescent="0.2"/>
    <row r="63" spans="1:4" ht="20.100000000000001" customHeight="1" x14ac:dyDescent="0.2"/>
    <row r="64" spans="1: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</sheetData>
  <mergeCells count="3">
    <mergeCell ref="A29:C29"/>
    <mergeCell ref="A42:C42"/>
    <mergeCell ref="A4:C4"/>
  </mergeCells>
  <pageMargins left="0.25" right="0.25" top="0.75" bottom="0.75" header="0.5" footer="0.5"/>
  <pageSetup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2e2a9b-24f4-4b04-94b0-686b06994a65">
      <Terms xmlns="http://schemas.microsoft.com/office/infopath/2007/PartnerControls"/>
    </lcf76f155ced4ddcb4097134ff3c332f>
    <TaxCatchAll xmlns="432a1223-9ebe-4e43-bd76-c40ee05255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E335E0E6F6D44686C9108B5220A837" ma:contentTypeVersion="13" ma:contentTypeDescription="Create a new document." ma:contentTypeScope="" ma:versionID="d0fdab477d3a28300efc8aedb30f8a33">
  <xsd:schema xmlns:xsd="http://www.w3.org/2001/XMLSchema" xmlns:xs="http://www.w3.org/2001/XMLSchema" xmlns:p="http://schemas.microsoft.com/office/2006/metadata/properties" xmlns:ns2="4a2e2a9b-24f4-4b04-94b0-686b06994a65" xmlns:ns3="432a1223-9ebe-4e43-bd76-c40ee052555d" targetNamespace="http://schemas.microsoft.com/office/2006/metadata/properties" ma:root="true" ma:fieldsID="adace338892b6b356768b6dd89585e3a" ns2:_="" ns3:_="">
    <xsd:import namespace="4a2e2a9b-24f4-4b04-94b0-686b06994a65"/>
    <xsd:import namespace="432a1223-9ebe-4e43-bd76-c40ee05255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e2a9b-24f4-4b04-94b0-686b06994a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f670d06-0703-4208-a617-aab5c52b67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2a1223-9ebe-4e43-bd76-c40ee052555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6283f929-416b-4e31-9560-d5221d66aaa1}" ma:internalName="TaxCatchAll" ma:showField="CatchAllData" ma:web="432a1223-9ebe-4e43-bd76-c40ee05255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EF434A-BA92-4C35-B930-7A910E16C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E10ABE-60CA-4224-B0D9-8FC0167F8D67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4a2e2a9b-24f4-4b04-94b0-686b06994a65"/>
    <ds:schemaRef ds:uri="http://schemas.microsoft.com/office/2006/metadata/properties"/>
    <ds:schemaRef ds:uri="http://purl.org/dc/elements/1.1/"/>
    <ds:schemaRef ds:uri="http://schemas.microsoft.com/office/infopath/2007/PartnerControls"/>
    <ds:schemaRef ds:uri="432a1223-9ebe-4e43-bd76-c40ee052555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1FB720C-5A87-4829-8A6A-A1E5B7BB1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e2a9b-24f4-4b04-94b0-686b06994a65"/>
    <ds:schemaRef ds:uri="432a1223-9ebe-4e43-bd76-c40ee0525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Instructions</vt:lpstr>
      <vt:lpstr>Sources &amp; Uses</vt:lpstr>
      <vt:lpstr>Operating</vt:lpstr>
      <vt:lpstr>Disposition</vt:lpstr>
      <vt:lpstr>HB Assistance</vt:lpstr>
      <vt:lpstr>Analysis</vt:lpstr>
      <vt:lpstr>Analysis!Print_Area</vt:lpstr>
      <vt:lpstr>Disposition!Print_Area</vt:lpstr>
      <vt:lpstr>'HB Assistance'!Print_Area</vt:lpstr>
      <vt:lpstr>Operating!Print_Area</vt:lpstr>
      <vt:lpstr>'Sources &amp; Uses'!Print_Area</vt:lpstr>
    </vt:vector>
  </TitlesOfParts>
  <Company>PLan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laura.sullivan</dc:creator>
  <cp:lastModifiedBy>Freedman, Emily</cp:lastModifiedBy>
  <cp:lastPrinted>2014-05-16T13:10:22Z</cp:lastPrinted>
  <dcterms:created xsi:type="dcterms:W3CDTF">2013-09-26T17:28:26Z</dcterms:created>
  <dcterms:modified xsi:type="dcterms:W3CDTF">2023-09-25T14:41:58Z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0x01010003E335E0E6F6D44686C9108B5220A837</vt:lpwstr>
  </property>
</Properties>
</file>